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lacek\Desktop\"/>
    </mc:Choice>
  </mc:AlternateContent>
  <bookViews>
    <workbookView xWindow="0" yWindow="0" windowWidth="0" windowHeight="0"/>
  </bookViews>
  <sheets>
    <sheet name="Rekapitulace stavby" sheetId="1" r:id="rId1"/>
    <sheet name="PS 01 - Elektroinstalace" sheetId="2" r:id="rId2"/>
    <sheet name="SO 01 - Vzduchotechnika -..." sheetId="3" r:id="rId3"/>
    <sheet name="PS 02 - Elektrodispečink" sheetId="4" r:id="rId4"/>
    <sheet name="VRN - -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'PS 01 - Elektroinstalace'!$C$116:$L$216</definedName>
    <definedName name="_xlnm.Print_Area" localSheetId="1">'PS 01 - Elektroinstalace'!$C$4:$K$76,'PS 01 - Elektroinstalace'!$C$82:$K$98,'PS 01 - Elektroinstalace'!$C$104:$L$216</definedName>
    <definedName name="_xlnm.Print_Titles" localSheetId="1">'PS 01 - Elektroinstalace'!$116:$116</definedName>
    <definedName name="_xlnm._FilterDatabase" localSheetId="2" hidden="1">'SO 01 - Vzduchotechnika -...'!$C$117:$L$219</definedName>
    <definedName name="_xlnm.Print_Area" localSheetId="2">'SO 01 - Vzduchotechnika -...'!$C$4:$K$76,'SO 01 - Vzduchotechnika -...'!$C$82:$K$99,'SO 01 - Vzduchotechnika -...'!$C$105:$L$219</definedName>
    <definedName name="_xlnm.Print_Titles" localSheetId="2">'SO 01 - Vzduchotechnika -...'!$117:$117</definedName>
    <definedName name="_xlnm._FilterDatabase" localSheetId="3" hidden="1">'PS 02 - Elektrodispečink'!$C$116:$L$128</definedName>
    <definedName name="_xlnm.Print_Area" localSheetId="3">'PS 02 - Elektrodispečink'!$C$4:$K$76,'PS 02 - Elektrodispečink'!$C$82:$K$98,'PS 02 - Elektrodispečink'!$C$104:$L$128</definedName>
    <definedName name="_xlnm.Print_Titles" localSheetId="3">'PS 02 - Elektrodispečink'!$116:$116</definedName>
    <definedName name="_xlnm._FilterDatabase" localSheetId="4" hidden="1">'VRN - -'!$C$116:$L$124</definedName>
    <definedName name="_xlnm.Print_Area" localSheetId="4">'VRN - -'!$C$4:$K$76,'VRN - -'!$C$82:$K$98,'VRN - -'!$C$104:$L$124</definedName>
    <definedName name="_xlnm.Print_Titles" localSheetId="4">'VRN - -'!$116:$116</definedName>
  </definedNames>
  <calcPr/>
</workbook>
</file>

<file path=xl/calcChain.xml><?xml version="1.0" encoding="utf-8"?>
<calcChain xmlns="http://schemas.openxmlformats.org/spreadsheetml/2006/main">
  <c i="5" l="1" r="K39"/>
  <c r="K38"/>
  <c i="1" r="BA98"/>
  <c i="5" r="K37"/>
  <c i="1" r="AZ98"/>
  <c i="5" r="BI122"/>
  <c r="BH122"/>
  <c r="BG122"/>
  <c r="BF122"/>
  <c r="X122"/>
  <c r="V122"/>
  <c r="T122"/>
  <c r="P122"/>
  <c r="BI119"/>
  <c r="BH119"/>
  <c r="BG119"/>
  <c r="BF119"/>
  <c r="X119"/>
  <c r="V119"/>
  <c r="T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89"/>
  <c r="E7"/>
  <c r="E107"/>
  <c i="4" r="X118"/>
  <c r="X117"/>
  <c r="V118"/>
  <c r="V117"/>
  <c r="K39"/>
  <c r="K38"/>
  <c i="1" r="BA97"/>
  <c i="4" r="K37"/>
  <c i="1" r="AZ97"/>
  <c i="4" r="BI127"/>
  <c r="BH127"/>
  <c r="BG127"/>
  <c r="BF127"/>
  <c r="X127"/>
  <c r="V127"/>
  <c r="T127"/>
  <c r="P127"/>
  <c r="BI125"/>
  <c r="BH125"/>
  <c r="BG125"/>
  <c r="BF125"/>
  <c r="X125"/>
  <c r="V125"/>
  <c r="T125"/>
  <c r="P125"/>
  <c r="BI123"/>
  <c r="BH123"/>
  <c r="BG123"/>
  <c r="BF123"/>
  <c r="X123"/>
  <c r="V123"/>
  <c r="T123"/>
  <c r="P123"/>
  <c r="BI121"/>
  <c r="BH121"/>
  <c r="BG121"/>
  <c r="BF121"/>
  <c r="X121"/>
  <c r="V121"/>
  <c r="T121"/>
  <c r="P121"/>
  <c r="BI119"/>
  <c r="BH119"/>
  <c r="BG119"/>
  <c r="BF119"/>
  <c r="X119"/>
  <c r="V119"/>
  <c r="T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111"/>
  <c r="E7"/>
  <c r="E85"/>
  <c i="3" r="V120"/>
  <c r="V119"/>
  <c r="V118"/>
  <c r="K39"/>
  <c r="K38"/>
  <c i="1" r="BA96"/>
  <c i="3" r="K37"/>
  <c i="1" r="AZ96"/>
  <c i="3" r="BI218"/>
  <c r="BH218"/>
  <c r="BG218"/>
  <c r="BF218"/>
  <c r="X218"/>
  <c r="V218"/>
  <c r="T218"/>
  <c r="P218"/>
  <c r="BI215"/>
  <c r="BH215"/>
  <c r="BG215"/>
  <c r="BF215"/>
  <c r="X215"/>
  <c r="V215"/>
  <c r="T215"/>
  <c r="P215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8"/>
  <c r="BH208"/>
  <c r="BG208"/>
  <c r="BF208"/>
  <c r="X208"/>
  <c r="V208"/>
  <c r="T208"/>
  <c r="P208"/>
  <c r="BI206"/>
  <c r="BH206"/>
  <c r="BG206"/>
  <c r="BF206"/>
  <c r="X206"/>
  <c r="V206"/>
  <c r="T206"/>
  <c r="P206"/>
  <c r="BI203"/>
  <c r="BH203"/>
  <c r="BG203"/>
  <c r="BF203"/>
  <c r="X203"/>
  <c r="V203"/>
  <c r="T203"/>
  <c r="P203"/>
  <c r="BI201"/>
  <c r="BH201"/>
  <c r="BG201"/>
  <c r="BF201"/>
  <c r="X201"/>
  <c r="V201"/>
  <c r="T201"/>
  <c r="P201"/>
  <c r="BI198"/>
  <c r="BH198"/>
  <c r="BG198"/>
  <c r="BF198"/>
  <c r="X198"/>
  <c r="V198"/>
  <c r="T198"/>
  <c r="P198"/>
  <c r="BI196"/>
  <c r="BH196"/>
  <c r="BG196"/>
  <c r="BF196"/>
  <c r="X196"/>
  <c r="V196"/>
  <c r="T196"/>
  <c r="P196"/>
  <c r="BI193"/>
  <c r="BH193"/>
  <c r="BG193"/>
  <c r="BF193"/>
  <c r="X193"/>
  <c r="V193"/>
  <c r="T193"/>
  <c r="P193"/>
  <c r="BI191"/>
  <c r="BH191"/>
  <c r="BG191"/>
  <c r="BF191"/>
  <c r="X191"/>
  <c r="V191"/>
  <c r="T191"/>
  <c r="P191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1"/>
  <c r="BH171"/>
  <c r="BG171"/>
  <c r="BF171"/>
  <c r="X171"/>
  <c r="V171"/>
  <c r="T171"/>
  <c r="P171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4"/>
  <c r="BH164"/>
  <c r="BG164"/>
  <c r="BF164"/>
  <c r="X164"/>
  <c r="V164"/>
  <c r="T164"/>
  <c r="P164"/>
  <c r="BI162"/>
  <c r="BH162"/>
  <c r="BG162"/>
  <c r="BF162"/>
  <c r="X162"/>
  <c r="V162"/>
  <c r="T162"/>
  <c r="P162"/>
  <c r="BI159"/>
  <c r="BH159"/>
  <c r="BG159"/>
  <c r="BF159"/>
  <c r="X159"/>
  <c r="V159"/>
  <c r="T159"/>
  <c r="P159"/>
  <c r="BI156"/>
  <c r="BH156"/>
  <c r="BG156"/>
  <c r="BF156"/>
  <c r="X156"/>
  <c r="V156"/>
  <c r="T156"/>
  <c r="P156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1"/>
  <c r="BH121"/>
  <c r="BG121"/>
  <c r="BF121"/>
  <c r="X121"/>
  <c r="V121"/>
  <c r="T121"/>
  <c r="P121"/>
  <c r="J115"/>
  <c r="F114"/>
  <c r="F112"/>
  <c r="E110"/>
  <c r="J92"/>
  <c r="F91"/>
  <c r="F89"/>
  <c r="E87"/>
  <c r="J21"/>
  <c r="E21"/>
  <c r="J91"/>
  <c r="J20"/>
  <c r="J18"/>
  <c r="E18"/>
  <c r="F115"/>
  <c r="J17"/>
  <c r="J12"/>
  <c r="J112"/>
  <c r="E7"/>
  <c r="E85"/>
  <c i="2" r="K39"/>
  <c r="K38"/>
  <c i="1" r="BA95"/>
  <c i="2" r="K37"/>
  <c i="1" r="AZ95"/>
  <c i="2" r="BI215"/>
  <c r="BH215"/>
  <c r="BG215"/>
  <c r="BF215"/>
  <c r="X215"/>
  <c r="V215"/>
  <c r="T215"/>
  <c r="P215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5"/>
  <c r="BH205"/>
  <c r="BG205"/>
  <c r="BF205"/>
  <c r="X205"/>
  <c r="V205"/>
  <c r="T205"/>
  <c r="P205"/>
  <c r="BI203"/>
  <c r="BH203"/>
  <c r="BG203"/>
  <c r="BF203"/>
  <c r="X203"/>
  <c r="V203"/>
  <c r="T203"/>
  <c r="P203"/>
  <c r="BI201"/>
  <c r="BH201"/>
  <c r="BG201"/>
  <c r="BF201"/>
  <c r="X201"/>
  <c r="V201"/>
  <c r="T201"/>
  <c r="P201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1"/>
  <c r="BH191"/>
  <c r="BG191"/>
  <c r="BF191"/>
  <c r="X191"/>
  <c r="V191"/>
  <c r="T191"/>
  <c r="P191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8"/>
  <c r="BH118"/>
  <c r="BG118"/>
  <c r="BF118"/>
  <c r="X118"/>
  <c r="V118"/>
  <c r="T118"/>
  <c r="P118"/>
  <c r="J114"/>
  <c r="F113"/>
  <c r="F111"/>
  <c r="E109"/>
  <c r="J92"/>
  <c r="F91"/>
  <c r="F89"/>
  <c r="E87"/>
  <c r="J21"/>
  <c r="E21"/>
  <c r="J91"/>
  <c r="J20"/>
  <c r="J18"/>
  <c r="E18"/>
  <c r="F92"/>
  <c r="J17"/>
  <c r="J12"/>
  <c r="J111"/>
  <c r="E7"/>
  <c r="E85"/>
  <c i="1" r="L90"/>
  <c r="AM90"/>
  <c r="AM89"/>
  <c r="L89"/>
  <c r="AM87"/>
  <c r="L87"/>
  <c r="L85"/>
  <c r="L84"/>
  <c i="2" r="Q195"/>
  <c r="R120"/>
  <c r="R215"/>
  <c r="Q152"/>
  <c r="R124"/>
  <c r="Q197"/>
  <c r="Q203"/>
  <c r="R154"/>
  <c r="R201"/>
  <c r="R183"/>
  <c r="BK213"/>
  <c r="BK189"/>
  <c r="BK193"/>
  <c i="3" r="Q218"/>
  <c r="R156"/>
  <c r="Q191"/>
  <c r="R136"/>
  <c r="K178"/>
  <c r="R206"/>
  <c r="Q193"/>
  <c r="R124"/>
  <c r="K176"/>
  <c r="BE176"/>
  <c r="BK196"/>
  <c r="K126"/>
  <c r="BE126"/>
  <c r="K153"/>
  <c r="BE153"/>
  <c r="BK156"/>
  <c r="K139"/>
  <c r="BE139"/>
  <c i="4" r="R125"/>
  <c r="BK125"/>
  <c i="5" r="Q122"/>
  <c i="2" r="Q130"/>
  <c r="R187"/>
  <c r="K168"/>
  <c r="BE168"/>
  <c r="K211"/>
  <c r="BE211"/>
  <c r="BK183"/>
  <c r="BK130"/>
  <c i="3" r="R201"/>
  <c r="Q183"/>
  <c r="Q121"/>
  <c r="R171"/>
  <c r="BK141"/>
  <c r="BK198"/>
  <c r="K174"/>
  <c r="BE174"/>
  <c i="4" r="Q127"/>
  <c i="2" r="Q175"/>
  <c r="Q162"/>
  <c r="Q179"/>
  <c r="R213"/>
  <c r="R166"/>
  <c r="Q183"/>
  <c r="Q207"/>
  <c r="R156"/>
  <c r="R177"/>
  <c r="BK201"/>
  <c r="BK132"/>
  <c r="K148"/>
  <c r="BE148"/>
  <c r="K158"/>
  <c r="BE158"/>
  <c r="K128"/>
  <c r="BE128"/>
  <c i="3" r="R191"/>
  <c r="Q171"/>
  <c r="Q198"/>
  <c r="Q131"/>
  <c i="2" r="R162"/>
  <c r="Q144"/>
  <c r="Q150"/>
  <c r="R173"/>
  <c r="F39"/>
  <c r="Q138"/>
  <c r="Q211"/>
  <c r="R189"/>
  <c r="R128"/>
  <c r="Q201"/>
  <c r="R152"/>
  <c i="3" r="R148"/>
  <c r="Q181"/>
  <c r="BK211"/>
  <c r="BK144"/>
  <c i="4" r="Q121"/>
  <c i="5" r="K119"/>
  <c r="BE119"/>
  <c i="2" r="Q187"/>
  <c r="R136"/>
  <c r="R203"/>
  <c r="R148"/>
  <c r="BK128"/>
  <c r="R160"/>
  <c r="R144"/>
  <c r="R118"/>
  <c r="R207"/>
  <c r="R195"/>
  <c r="R164"/>
  <c r="R185"/>
  <c r="R175"/>
  <c r="Q148"/>
  <c r="F38"/>
  <c r="K164"/>
  <c r="BE164"/>
  <c r="K177"/>
  <c r="BE177"/>
  <c r="K120"/>
  <c r="BE120"/>
  <c r="K138"/>
  <c r="BE138"/>
  <c r="BK124"/>
  <c i="3" r="R213"/>
  <c r="R153"/>
  <c r="Q148"/>
  <c r="Q174"/>
  <c r="Q162"/>
  <c r="Q188"/>
  <c r="Q186"/>
  <c r="Q124"/>
  <c r="Q139"/>
  <c r="Q167"/>
  <c r="R167"/>
  <c r="R141"/>
  <c r="BK148"/>
  <c r="BK208"/>
  <c r="BK124"/>
  <c r="BK129"/>
  <c r="K136"/>
  <c r="BE136"/>
  <c i="4" r="R127"/>
  <c r="R119"/>
  <c r="K119"/>
  <c r="BE119"/>
  <c i="5" r="R119"/>
  <c i="2" r="Q205"/>
  <c r="R170"/>
  <c r="R138"/>
  <c r="Q118"/>
  <c r="R158"/>
  <c r="R140"/>
  <c r="R211"/>
  <c r="Q173"/>
  <c r="R142"/>
  <c r="F37"/>
  <c r="Q164"/>
  <c r="K193"/>
  <c r="Q146"/>
  <c r="R126"/>
  <c r="K205"/>
  <c r="BE205"/>
  <c r="BK195"/>
  <c r="BK162"/>
  <c r="BK179"/>
  <c r="K142"/>
  <c r="BE142"/>
  <c r="K181"/>
  <c r="BE181"/>
  <c r="BK126"/>
  <c r="BK170"/>
  <c r="BK150"/>
  <c i="3" r="R211"/>
  <c r="Q169"/>
  <c r="Q153"/>
  <c r="Q176"/>
  <c r="R144"/>
  <c r="Q211"/>
  <c r="Q134"/>
  <c r="R129"/>
  <c r="Q126"/>
  <c r="R151"/>
  <c r="R183"/>
  <c r="K131"/>
  <c r="BE131"/>
  <c r="BK134"/>
  <c i="5" r="K122"/>
  <c r="BE122"/>
  <c i="2" r="Q166"/>
  <c r="Q132"/>
  <c r="R197"/>
  <c r="R134"/>
  <c r="Q209"/>
  <c r="R150"/>
  <c r="Q181"/>
  <c r="Q134"/>
  <c r="Q185"/>
  <c r="R179"/>
  <c r="R122"/>
  <c r="BK215"/>
  <c r="BK207"/>
  <c r="BK136"/>
  <c r="BK146"/>
  <c i="3" r="R208"/>
  <c r="Q213"/>
  <c r="R218"/>
  <c r="R215"/>
  <c r="Q144"/>
  <c r="R162"/>
  <c r="Q201"/>
  <c r="R139"/>
  <c r="BK218"/>
  <c r="BK206"/>
  <c r="BK146"/>
  <c r="K215"/>
  <c r="BE215"/>
  <c r="BK181"/>
  <c r="K169"/>
  <c r="BE169"/>
  <c r="BK162"/>
  <c i="4" r="Q125"/>
  <c r="BK123"/>
  <c i="5" r="Q119"/>
  <c i="2" r="Q199"/>
  <c r="Q154"/>
  <c r="R146"/>
  <c r="R199"/>
  <c r="Q158"/>
  <c r="Q215"/>
  <c r="Q124"/>
  <c r="Q128"/>
  <c r="K160"/>
  <c r="BE160"/>
  <c r="K156"/>
  <c r="BE156"/>
  <c r="K122"/>
  <c r="BE122"/>
  <c i="3" r="Q141"/>
  <c r="Q146"/>
  <c r="R174"/>
  <c r="Q151"/>
  <c r="BK183"/>
  <c r="BK167"/>
  <c i="4" r="Q123"/>
  <c i="2" r="K144"/>
  <c r="BE144"/>
  <c i="3" r="R198"/>
  <c r="Q164"/>
  <c r="Q159"/>
  <c r="R176"/>
  <c r="BK171"/>
  <c r="K151"/>
  <c r="BE151"/>
  <c i="4" r="R121"/>
  <c i="2" r="R209"/>
  <c r="Q136"/>
  <c r="BK154"/>
  <c r="K175"/>
  <c r="BE175"/>
  <c r="K185"/>
  <c r="BE185"/>
  <c i="3" r="Q206"/>
  <c r="Q129"/>
  <c r="R121"/>
  <c r="R134"/>
  <c i="2" r="R205"/>
  <c r="Q160"/>
  <c r="Q177"/>
  <c r="R181"/>
  <c r="Q122"/>
  <c r="Q191"/>
  <c r="R193"/>
  <c r="Q156"/>
  <c r="Q213"/>
  <c r="R168"/>
  <c r="Q170"/>
  <c r="Q120"/>
  <c r="K191"/>
  <c r="BE191"/>
  <c r="K197"/>
  <c r="BE197"/>
  <c r="K173"/>
  <c r="BE173"/>
  <c r="BK166"/>
  <c i="3" r="R203"/>
  <c r="R193"/>
  <c r="R159"/>
  <c r="Q196"/>
  <c r="Q136"/>
  <c r="R196"/>
  <c r="R146"/>
  <c r="BK201"/>
  <c i="2" r="Q142"/>
  <c r="Q126"/>
  <c r="R130"/>
  <c r="Q189"/>
  <c r="Q168"/>
  <c i="1" r="AU94"/>
  <c i="2" r="BK209"/>
  <c r="K199"/>
  <c r="BE199"/>
  <c r="K140"/>
  <c r="BE140"/>
  <c i="3" r="Q208"/>
  <c r="R131"/>
  <c r="Q156"/>
  <c r="Q203"/>
  <c r="BK213"/>
  <c r="K203"/>
  <c r="BE203"/>
  <c r="K164"/>
  <c r="BE164"/>
  <c i="4" r="K127"/>
  <c r="BE127"/>
  <c i="2" r="Q140"/>
  <c r="R191"/>
  <c r="R132"/>
  <c r="F36"/>
  <c r="K118"/>
  <c r="BE118"/>
  <c i="3" r="R164"/>
  <c r="R181"/>
  <c r="R186"/>
  <c r="K191"/>
  <c r="BE191"/>
  <c r="K159"/>
  <c r="BE159"/>
  <c r="K193"/>
  <c r="BE193"/>
  <c i="4" r="Q119"/>
  <c i="5" r="R122"/>
  <c i="2" r="Q193"/>
  <c r="K36"/>
  <c r="BK203"/>
  <c r="BK187"/>
  <c r="K152"/>
  <c r="BE152"/>
  <c r="K134"/>
  <c r="BE134"/>
  <c i="3" r="Q215"/>
  <c r="R188"/>
  <c r="R126"/>
  <c r="Q178"/>
  <c r="R178"/>
  <c r="K208"/>
  <c r="R169"/>
  <c r="K186"/>
  <c r="BE186"/>
  <c r="BK121"/>
  <c r="K188"/>
  <c r="BE188"/>
  <c r="BK178"/>
  <c i="4" r="R123"/>
  <c r="BK121"/>
  <c i="2" l="1" r="Q172"/>
  <c r="I97"/>
  <c r="T172"/>
  <c r="T117"/>
  <c i="1" r="AW95"/>
  <c i="3" r="T120"/>
  <c r="T119"/>
  <c r="T118"/>
  <c i="1" r="AW96"/>
  <c i="2" r="R172"/>
  <c r="J97"/>
  <c r="V172"/>
  <c r="V117"/>
  <c i="3" r="Q120"/>
  <c r="Q119"/>
  <c r="I97"/>
  <c i="2" r="X172"/>
  <c r="X117"/>
  <c i="3" r="X120"/>
  <c r="X119"/>
  <c r="X118"/>
  <c r="R120"/>
  <c r="R119"/>
  <c r="J97"/>
  <c i="4" r="T118"/>
  <c r="T117"/>
  <c i="1" r="AW97"/>
  <c i="4" r="R118"/>
  <c r="R117"/>
  <c r="J96"/>
  <c r="K31"/>
  <c i="1" r="AT97"/>
  <c i="5" r="T118"/>
  <c r="T117"/>
  <c i="1" r="AW98"/>
  <c i="5" r="V118"/>
  <c r="V117"/>
  <c r="Q118"/>
  <c r="Q117"/>
  <c r="I96"/>
  <c r="K30"/>
  <c i="1" r="AS98"/>
  <c i="4" r="Q118"/>
  <c r="I97"/>
  <c i="5" r="X118"/>
  <c r="X117"/>
  <c r="R118"/>
  <c r="J97"/>
  <c i="2" r="R117"/>
  <c r="J96"/>
  <c r="K31"/>
  <c i="1" r="AT95"/>
  <c i="2" r="Q117"/>
  <c r="I96"/>
  <c r="K30"/>
  <c i="1" r="AS95"/>
  <c i="5" r="E85"/>
  <c r="F92"/>
  <c r="J111"/>
  <c r="J91"/>
  <c i="3" r="R118"/>
  <c r="J96"/>
  <c r="K31"/>
  <c i="1" r="AT96"/>
  <c i="4" r="J89"/>
  <c r="J91"/>
  <c r="E107"/>
  <c r="F92"/>
  <c i="3" r="F92"/>
  <c r="E108"/>
  <c r="J114"/>
  <c r="BE178"/>
  <c r="BE208"/>
  <c r="J89"/>
  <c i="1" r="BE95"/>
  <c i="2" r="J89"/>
  <c r="E107"/>
  <c r="F114"/>
  <c r="J113"/>
  <c i="1" r="AY95"/>
  <c r="BC95"/>
  <c i="2" r="BE193"/>
  <c i="1" r="BD95"/>
  <c r="BF95"/>
  <c i="2" r="K126"/>
  <c r="BE126"/>
  <c r="BK134"/>
  <c r="BK177"/>
  <c r="BK185"/>
  <c i="3" r="K129"/>
  <c r="BE129"/>
  <c r="K141"/>
  <c r="BE141"/>
  <c r="BK188"/>
  <c i="4" r="K36"/>
  <c i="1" r="AY97"/>
  <c i="2" r="K124"/>
  <c r="BE124"/>
  <c r="BK140"/>
  <c r="K150"/>
  <c r="BE150"/>
  <c r="K170"/>
  <c r="BE170"/>
  <c r="BK164"/>
  <c r="K146"/>
  <c r="BE146"/>
  <c r="BK199"/>
  <c r="K201"/>
  <c r="BE201"/>
  <c i="3" r="K183"/>
  <c r="BE183"/>
  <c r="K211"/>
  <c r="BE211"/>
  <c r="BK176"/>
  <c r="BK191"/>
  <c r="K156"/>
  <c r="BE156"/>
  <c r="K198"/>
  <c r="BE198"/>
  <c r="K196"/>
  <c r="BE196"/>
  <c r="BK153"/>
  <c i="4" r="F39"/>
  <c i="1" r="BF97"/>
  <c i="5" r="F36"/>
  <c i="1" r="BC98"/>
  <c i="2" r="K136"/>
  <c r="BE136"/>
  <c r="K130"/>
  <c r="BE130"/>
  <c i="5" r="F39"/>
  <c i="1" r="BF98"/>
  <c i="2" r="BK148"/>
  <c r="BK211"/>
  <c r="BK158"/>
  <c r="BK181"/>
  <c r="K166"/>
  <c r="BE166"/>
  <c r="K209"/>
  <c r="BE209"/>
  <c r="K213"/>
  <c r="BE213"/>
  <c r="K195"/>
  <c r="BE195"/>
  <c r="BK197"/>
  <c i="3" r="BK169"/>
  <c r="BK193"/>
  <c r="F36"/>
  <c i="1" r="BC96"/>
  <c i="5" r="K36"/>
  <c i="1" r="AY98"/>
  <c i="2" r="BK168"/>
  <c r="BK138"/>
  <c r="BK118"/>
  <c i="3" r="F38"/>
  <c i="1" r="BE96"/>
  <c i="3" r="F39"/>
  <c i="1" r="BF96"/>
  <c i="3" r="BK139"/>
  <c i="4" r="BK127"/>
  <c i="2" r="K162"/>
  <c r="BE162"/>
  <c r="BK205"/>
  <c r="BK191"/>
  <c r="K154"/>
  <c r="BE154"/>
  <c r="K203"/>
  <c r="BE203"/>
  <c r="BK156"/>
  <c r="BK142"/>
  <c r="BK160"/>
  <c i="3" r="K36"/>
  <c i="1" r="AY96"/>
  <c i="5" r="F35"/>
  <c i="1" r="BB98"/>
  <c i="5" r="BK122"/>
  <c i="2" r="BK144"/>
  <c r="K189"/>
  <c r="BE189"/>
  <c r="K183"/>
  <c r="BE183"/>
  <c i="3" r="BK151"/>
  <c r="K162"/>
  <c r="BE162"/>
  <c r="K148"/>
  <c r="BE148"/>
  <c r="K213"/>
  <c r="BE213"/>
  <c r="K218"/>
  <c r="BE218"/>
  <c i="4" r="K125"/>
  <c r="BE125"/>
  <c i="2" r="BK120"/>
  <c r="K179"/>
  <c r="BE179"/>
  <c r="K132"/>
  <c r="BE132"/>
  <c i="3" r="BK136"/>
  <c r="K144"/>
  <c r="BE144"/>
  <c r="K206"/>
  <c r="BE206"/>
  <c r="BK186"/>
  <c r="K167"/>
  <c r="BE167"/>
  <c r="BK215"/>
  <c i="4" r="K123"/>
  <c r="BE123"/>
  <c i="5" r="F37"/>
  <c i="1" r="BD98"/>
  <c i="2" r="K207"/>
  <c r="BE207"/>
  <c i="3" r="F37"/>
  <c i="1" r="BD96"/>
  <c i="5" r="K35"/>
  <c i="1" r="AX98"/>
  <c i="2" r="BK173"/>
  <c r="BK122"/>
  <c i="3" r="BK131"/>
  <c r="BK159"/>
  <c i="4" r="K121"/>
  <c r="BE121"/>
  <c i="5" r="BK119"/>
  <c i="2" r="BK152"/>
  <c r="K215"/>
  <c r="BE215"/>
  <c i="3" r="K181"/>
  <c r="BE181"/>
  <c r="K121"/>
  <c r="BE121"/>
  <c i="4" r="F36"/>
  <c i="1" r="BC97"/>
  <c i="2" r="BK175"/>
  <c i="3" r="K171"/>
  <c r="BE171"/>
  <c r="K124"/>
  <c r="BE124"/>
  <c i="4" r="F38"/>
  <c i="1" r="BE97"/>
  <c i="2" r="K187"/>
  <c r="BE187"/>
  <c i="3" r="BK164"/>
  <c r="BK174"/>
  <c r="BK126"/>
  <c r="K201"/>
  <c r="BE201"/>
  <c r="K146"/>
  <c r="BE146"/>
  <c r="BK203"/>
  <c r="K134"/>
  <c r="BE134"/>
  <c i="4" r="BK119"/>
  <c r="F37"/>
  <c i="1" r="BD97"/>
  <c i="5" r="F38"/>
  <c i="1" r="BE98"/>
  <c i="4" l="1" r="Q117"/>
  <c r="I96"/>
  <c r="K30"/>
  <c i="1" r="AS97"/>
  <c i="3" r="Q118"/>
  <c r="I96"/>
  <c r="K30"/>
  <c i="1" r="AS96"/>
  <c i="3" r="J98"/>
  <c i="4" r="J97"/>
  <c i="5" r="R117"/>
  <c r="J96"/>
  <c r="K31"/>
  <c i="1" r="AT98"/>
  <c i="5" r="I97"/>
  <c i="3" r="I98"/>
  <c i="2" r="BK172"/>
  <c r="K172"/>
  <c r="K97"/>
  <c i="3" r="BK120"/>
  <c r="K120"/>
  <c r="K98"/>
  <c i="5" r="BK118"/>
  <c r="K118"/>
  <c r="K97"/>
  <c i="2" r="BK117"/>
  <c r="K117"/>
  <c r="K96"/>
  <c i="4" r="BK118"/>
  <c r="K118"/>
  <c r="K97"/>
  <c i="1" r="AT94"/>
  <c i="2" r="F35"/>
  <c i="1" r="BB95"/>
  <c r="AV98"/>
  <c r="BE94"/>
  <c r="BA94"/>
  <c r="AW94"/>
  <c i="2" r="K35"/>
  <c i="1" r="AX95"/>
  <c r="AV95"/>
  <c r="BC94"/>
  <c r="AY94"/>
  <c r="AK30"/>
  <c i="4" r="F35"/>
  <c i="1" r="BB97"/>
  <c i="3" r="K35"/>
  <c i="1" r="AX96"/>
  <c r="AV96"/>
  <c i="3" r="F35"/>
  <c i="1" r="BB96"/>
  <c i="4" r="K35"/>
  <c i="1" r="AX97"/>
  <c r="AV97"/>
  <c r="BD94"/>
  <c r="AZ94"/>
  <c r="BF94"/>
  <c r="W33"/>
  <c i="5" l="1" r="BK117"/>
  <c r="K117"/>
  <c r="K96"/>
  <c i="3" r="BK119"/>
  <c r="K119"/>
  <c r="K97"/>
  <c i="4" r="BK117"/>
  <c r="K117"/>
  <c r="K96"/>
  <c i="2" r="K32"/>
  <c i="1" r="AG95"/>
  <c r="AS94"/>
  <c r="W30"/>
  <c r="W31"/>
  <c r="W32"/>
  <c r="BB94"/>
  <c r="AX94"/>
  <c r="AK29"/>
  <c i="2" l="1" r="K41"/>
  <c i="3" r="BK118"/>
  <c r="K118"/>
  <c r="K96"/>
  <c i="1" r="AN95"/>
  <c r="W29"/>
  <c i="4" r="K32"/>
  <c i="1" r="AG97"/>
  <c r="AN97"/>
  <c i="5" r="K32"/>
  <c i="1" r="AG98"/>
  <c r="AV94"/>
  <c i="4" l="1" r="K41"/>
  <c i="5" r="K41"/>
  <c i="1" r="AN98"/>
  <c i="3" r="K32"/>
  <c i="1" r="AG96"/>
  <c r="AN96"/>
  <c i="3" l="1" r="K41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<sst xmlns="http://schemas.openxmlformats.org/spreadsheetml/2006/main">
  <si>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</si>
  <si>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</si>
  <si>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</si>
  <si>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</si>
  <si>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</si>
  <si>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</si>
  <si>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{cd987346-d949-4416-85b8-0802b5aaaba2}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</si>
  <si>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</si>
  <si>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</si>
  <si>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</si>
  <si>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</si>
  <si>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</si>
  <si>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</si>
  <si>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</si>
  <si>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</si>
  <si>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</si>
  <si>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</si>
  <si>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</si>
  <si>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provozních objektů v obvodu OŘ OVA 2023 – vzduchotechnika TNS Grygov</t>
  </si>
  <si>
    <t>KSO:</t>
  </si>
  <si>
    <t>CC-CZ:</t>
  </si>
  <si>
    <t>Místo:</t>
  </si>
  <si>
    <t>TNS Grygov</t>
  </si>
  <si>
    <t>Datum:</t>
  </si>
  <si>
    <t>16. 1. 2023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</si>
  <si>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</si>
  <si>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</si>
  <si>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</si>
  <si>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</si>
  <si>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</si>
  <si>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</si>
  <si>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</si>
  <si>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</si>
  <si>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</si>
  <si>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</si>
  <si>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</si>
  <si>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Ing. Jan Pavláček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</si>
  <si>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</si>
  <si>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</si>
  <si>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</si>
  <si>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</si>
  <si>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</si>
  <si>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</si>
  <si>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</si>
  <si>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</si>
  <si>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</si>
  <si>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</si>
  <si>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</si>
  <si>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</si>
  <si>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</si>
  <si>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</si>
  <si>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</si>
  <si>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</si>
  <si>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</si>
  <si>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</si>
  <si>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</si>
  <si>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</si>
  <si>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</si>
  <si>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</si>
  <si>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</si>
  <si>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</si>
  <si>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</si>
  <si>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</si>
  <si>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</si>
  <si>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</si>
  <si>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</si>
  <si>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</si>
  <si>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</si>
  <si>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</si>
  <si>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</si>
  <si>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</si>
  <si>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</si>
  <si>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</si>
  <si>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</si>
  <si>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</si>
  <si>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</si>
  <si>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</si>
  <si>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</si>
  <si>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</si>
  <si>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</si>
  <si>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</si>
  <si>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</si>
  <si>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</si>
  <si>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</si>
  <si>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</si>
  <si>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</si>
  <si>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Elektroinstalace</t>
  </si>
  <si>
    <t>STA</t>
  </si>
  <si>
    <t>1</t>
  </si>
  <si>
    <t>{770eb446-80b0-48a9-ae20-9c87f4809756}</t>
  </si>
  <si>
    <t>2</t>
  </si>
  <si>
    <t>SO 01</t>
  </si>
  <si>
    <t xml:space="preserve">Vzduchotechnika - ÚRS </t>
  </si>
  <si>
    <t>{3989a334-e5cd-4b87-93a4-d25efec62f8f}</t>
  </si>
  <si>
    <t>PS 02</t>
  </si>
  <si>
    <t>Elektrodispečink</t>
  </si>
  <si>
    <t>{345cebaa-46be-423a-ac0f-b037fd7e4301}</t>
  </si>
  <si>
    <t>VRN</t>
  </si>
  <si>
    <t>-</t>
  </si>
  <si>
    <t>{956c9f7f-af3d-4612-9369-5ed4f4868c45}</t>
  </si>
  <si>
    <t>KRYCÍ LIST SOUPISU PRACÍ</t>
  </si>
  <si>
    <t>Objekt:</t>
  </si>
  <si>
    <t>PS 01 - Elektroinstalace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</si>
  <si>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</si>
  <si>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</si>
  <si>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</si>
  <si>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</si>
  <si>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</si>
  <si>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</si>
  <si>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</si>
  <si>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</si>
  <si>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</si>
  <si>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</si>
  <si>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</si>
  <si>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</si>
  <si>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</si>
  <si>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</si>
  <si>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</si>
  <si>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</si>
  <si>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</si>
  <si>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</si>
  <si>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</si>
  <si>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</si>
  <si>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</si>
  <si>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</si>
  <si>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</si>
  <si>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</si>
  <si>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</si>
  <si>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</si>
  <si>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</si>
  <si>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</si>
  <si>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55</t>
  </si>
  <si>
    <t>M</t>
  </si>
  <si>
    <t>7495700090</t>
  </si>
  <si>
    <t xml:space="preserve">Řídící systémy silnoproudu  PLC FBs včetně SW</t>
  </si>
  <si>
    <t>kus</t>
  </si>
  <si>
    <t>Sborník UOŽI 01 2023</t>
  </si>
  <si>
    <t>8</t>
  </si>
  <si>
    <t>ROZPOCET</t>
  </si>
  <si>
    <t>4</t>
  </si>
  <si>
    <t>-854765622</t>
  </si>
  <si>
    <t>PP</t>
  </si>
  <si>
    <t>7498100770</t>
  </si>
  <si>
    <t>DŘT, SKŘ technologie DŘT a SKŘ skříně pro automatizaci Technologické switche a modemy Konfigurované switche Optický swirch řady SCALANCE , 4x 10/100Mbit/s, 2x 100Mbit/s multimode BFOC, managed, redundant, X204-2</t>
  </si>
  <si>
    <t>1683109439</t>
  </si>
  <si>
    <t>3</t>
  </si>
  <si>
    <t>7491201150</t>
  </si>
  <si>
    <t>Elektroinstalační materiál Elektroinstalační krabice a rozvodky Bez zapojení Krabice KO 100</t>
  </si>
  <si>
    <t>-806576711</t>
  </si>
  <si>
    <t>7491201160</t>
  </si>
  <si>
    <t>Elektroinstalační materiál Elektroinstalační krabice a rozvodky Bez zapojení Krabice KO 97/5 kruhová odb.</t>
  </si>
  <si>
    <t>-641236290</t>
  </si>
  <si>
    <t>5</t>
  </si>
  <si>
    <t>7491100280</t>
  </si>
  <si>
    <t>Trubková vedení Pevné elektroinstalační trubky 4025 pr.25 750N tm.šedá</t>
  </si>
  <si>
    <t>m</t>
  </si>
  <si>
    <t>1708587116</t>
  </si>
  <si>
    <t>6</t>
  </si>
  <si>
    <t>7491100030</t>
  </si>
  <si>
    <t>Trubková vedení Ohebné elektroinstalační trubky 1423/1 pr.23 320N MONOFLEX</t>
  </si>
  <si>
    <t>208475002</t>
  </si>
  <si>
    <t>7</t>
  </si>
  <si>
    <t>7491403260</t>
  </si>
  <si>
    <t>Kabelové rošty a žlaby Kabelové žlaby drátěné, pozinkované MERKUR 50/50 M2 galv.zinek</t>
  </si>
  <si>
    <t>371442701</t>
  </si>
  <si>
    <t>7491510090</t>
  </si>
  <si>
    <t>Protipožární a kabelové ucpávky Protipožární ucpávky a tmely zpěvňující tmel CP 611A, tuba 310ml, do EI 90 min.</t>
  </si>
  <si>
    <t>-319632086</t>
  </si>
  <si>
    <t>9</t>
  </si>
  <si>
    <t>7492501760</t>
  </si>
  <si>
    <t>Kabely, vodiče, šňůry Cu - nn Kabel silový 2 a 3-žílový Cu, plastová izolace CYKY 3J1,5 (3Cx 1,5)</t>
  </si>
  <si>
    <t>705770901</t>
  </si>
  <si>
    <t>10</t>
  </si>
  <si>
    <t>7492501770</t>
  </si>
  <si>
    <t>Kabely, vodiče, šňůry Cu - nn Kabel silový 2 a 3-žílový Cu, plastová izolace CYKY 3J2,5 (3Cx 2,5)</t>
  </si>
  <si>
    <t>-420660954</t>
  </si>
  <si>
    <t>11</t>
  </si>
  <si>
    <t>7492502060</t>
  </si>
  <si>
    <t>Kabely, vodiče, šňůry Cu - nn Kabel silový 4 a 5-žílový Cu, plastová izolace CYKY 5J2,5 (5Cx2,5)</t>
  </si>
  <si>
    <t>603258491</t>
  </si>
  <si>
    <t>12</t>
  </si>
  <si>
    <t>7492501900</t>
  </si>
  <si>
    <t>Kabely, vodiče, šňůry Cu - nn Kabel silový 4 a 5-žílový Cu, plastová izolace CYKY 4J25 (4Bx25)</t>
  </si>
  <si>
    <t>-1060780414</t>
  </si>
  <si>
    <t>13</t>
  </si>
  <si>
    <t>7492501670</t>
  </si>
  <si>
    <t>Kabely, vodiče, šňůry Cu - nn Kabel silový Cu pro pohyblivé přívody, izolace pryžová H05VV-F 1,5 (CYSY 3Cx1,5) do osv. stožárů</t>
  </si>
  <si>
    <t>-1076709424</t>
  </si>
  <si>
    <t>14</t>
  </si>
  <si>
    <t>7590540564</t>
  </si>
  <si>
    <t xml:space="preserve">Slaboproudé rozvody, kabely pro přívod a vnitřní instalaci UTP/FTP kategorie 6,  250MHz  1 Gbps UTP Nestíněný vnitřní, drát, nehořlavý, bezhalogenní, nízkodýmavý</t>
  </si>
  <si>
    <t>2090962783</t>
  </si>
  <si>
    <t>7494004346</t>
  </si>
  <si>
    <t>Modulární přístroje Spínací přístroje Instalační relé Un AC 230 V, AC/DC 24 V, 1x přepínací kontakt 16 A, zelená signálka</t>
  </si>
  <si>
    <t>-544740862</t>
  </si>
  <si>
    <t>16</t>
  </si>
  <si>
    <t>7494004590</t>
  </si>
  <si>
    <t>Modulární přístroje Ostatní přístroje -modulární přístroje Spínače a tlačítka Ovládací tlačítka Ith 25 A, Ue AC 230 V, tlačítko, 1x zapínací kontakt - barva zelená</t>
  </si>
  <si>
    <t>-1804224915</t>
  </si>
  <si>
    <t>17</t>
  </si>
  <si>
    <t>7494004588</t>
  </si>
  <si>
    <t>Modulární přístroje Ostatní přístroje -modulární přístroje Spínače a tlačítka Ovládací tlačítka Ith 25 A, Ue AC 230 V, 1x zapínací kontakt, tlačítko - barva červená</t>
  </si>
  <si>
    <t>-1605172471</t>
  </si>
  <si>
    <t>18</t>
  </si>
  <si>
    <t>7494004586</t>
  </si>
  <si>
    <t>Modulární přístroje Ostatní přístroje -modulární přístroje Spínače a tlačítka Ovládací tlačítka Ith 25 A, Ue AC 230 V, 1x zapínací kontakt, tlačítko - barva černá</t>
  </si>
  <si>
    <t>-1201400347</t>
  </si>
  <si>
    <t>19</t>
  </si>
  <si>
    <t>7494004758</t>
  </si>
  <si>
    <t>Kompaktní jističe Kompaktní jističe do 160A 3-pól 3pól, In 100 A, Icu 25 kA, charakteristika vedení L, bez nastavení IR, Cu/Al kabely 2,5 - 95 mm2</t>
  </si>
  <si>
    <t>-1499931264</t>
  </si>
  <si>
    <t>20</t>
  </si>
  <si>
    <t>7491203000</t>
  </si>
  <si>
    <t>Elektroinstalační materiál Spínací přístroje instalační Ovládač zápustný zapínací kompletní, s prosvětl. popis. polem, řaz. 1/0, 1/0So, IP44, šroubové svorky</t>
  </si>
  <si>
    <t>-1826220448</t>
  </si>
  <si>
    <t>7494004124</t>
  </si>
  <si>
    <t>Modulární přístroje Přepěťové ochrany Svodiče přepětí typ 2, Imax 40 kA, Uc AC 350 V, výměnné moduly, se signalizací, varistor, 3pól</t>
  </si>
  <si>
    <t>532146455</t>
  </si>
  <si>
    <t>22</t>
  </si>
  <si>
    <t>7494003128</t>
  </si>
  <si>
    <t>Modulární přístroje Jističe do 80 A; 10 kA 1-pólové In 16 A, Ue AC 230 V / DC 72 V, charakteristika B, 1pól, Icn 10 kA</t>
  </si>
  <si>
    <t>-1950617831</t>
  </si>
  <si>
    <t>23</t>
  </si>
  <si>
    <t>7494003422</t>
  </si>
  <si>
    <t>Modulární přístroje Jističe do 80 A; 10 kA 3-pólové In 16 A, Ue AC 230/400 V / DC 216 V, charakteristika C, 3pól, Icn 10 kA</t>
  </si>
  <si>
    <t>162445205</t>
  </si>
  <si>
    <t>24</t>
  </si>
  <si>
    <t>7494003124</t>
  </si>
  <si>
    <t>Modulární přístroje Jističe do 80 A; 10 kA 1-pólové In 10 A, Ue AC 230 V / DC 72 V, charakteristika B, 1pól, Icn 10 kA</t>
  </si>
  <si>
    <t>-1259152919</t>
  </si>
  <si>
    <t>25</t>
  </si>
  <si>
    <t>7494003118</t>
  </si>
  <si>
    <t>Modulární přístroje Jističe do 80 A; 10 kA 1-pólové In 2 A, Ue AC 230 V / DC 72 V, charakteristika B, 1pól, Icn 10 kA</t>
  </si>
  <si>
    <t>-406122492</t>
  </si>
  <si>
    <t>27</t>
  </si>
  <si>
    <t>7494000614</t>
  </si>
  <si>
    <t>Rozvodnicové a rozváděčové skříně Distri Rozvodnicové skříně Nástěnné (IP43) pro nástěnnou montáž, jednokřídlé, neprůhledné dveře vnitřní V x Š 1957 x 710, řad 13, rozteč 150 mm, modulů v řadě 35, ocel-plech</t>
  </si>
  <si>
    <t>1636363926</t>
  </si>
  <si>
    <t>28</t>
  </si>
  <si>
    <t>7498200030</t>
  </si>
  <si>
    <t>ED řídící pracoviště ED řídící pracoviště Datový rozvaděč (RACK) Optický patchcord duplexní ST-ST, multimode, ST-ST, 62,5/125um</t>
  </si>
  <si>
    <t>-55734123</t>
  </si>
  <si>
    <t>OST</t>
  </si>
  <si>
    <t>Ostatní</t>
  </si>
  <si>
    <t>31</t>
  </si>
  <si>
    <t>K</t>
  </si>
  <si>
    <t>7491152011</t>
  </si>
  <si>
    <t>Montáž trubek pevných elektroinstalačních tuhých z PVC uložených pevně na povrchu, volně nebo pod omítkou průměru do 40 mm</t>
  </si>
  <si>
    <t>512</t>
  </si>
  <si>
    <t>760837327</t>
  </si>
  <si>
    <t>Montáž trubek pevných elektroinstalačních tuhých z PVC uložených pevně na povrchu, volně nebo pod omítkou průměru do 40 mm - včetně naznačení trasy, rozměření, řezání trubek, kladení, osazení, zajištění a upevnění</t>
  </si>
  <si>
    <t>30</t>
  </si>
  <si>
    <t>7491252010</t>
  </si>
  <si>
    <t>Montáž krabic elektroinstalačních, rozvodek - bez zapojení krabice přístrojové</t>
  </si>
  <si>
    <t>2146337956</t>
  </si>
  <si>
    <t>Montáž krabic elektroinstalačních, rozvodek - bez zapojení krabice přístrojové - včetně zhotovení otvoru</t>
  </si>
  <si>
    <t>33</t>
  </si>
  <si>
    <t>7491454010</t>
  </si>
  <si>
    <t>Montáž drátěných kabelových roštů výšky 60 mm, šířky 75 mm</t>
  </si>
  <si>
    <t>-1463096933</t>
  </si>
  <si>
    <t>Montáž drátěných kabelových roštů výšky 60 mm, šířky 75 mm - včetně rozměření, usazení, vyvážení, upevnění, sváření, elektrického pospojování</t>
  </si>
  <si>
    <t>38</t>
  </si>
  <si>
    <t>7491552020</t>
  </si>
  <si>
    <t>Montáž protipožárních ucpávek a tmelů protipožární ucpávka kabelového prostupu, průměru do 110 mm, do EI 90 min.</t>
  </si>
  <si>
    <t>-1425631952</t>
  </si>
  <si>
    <t>Montáž protipožárních ucpávek a tmelů protipožární ucpávka kabelového prostupu, průměru do 110 mm, do EI 90 min. - protipožární ucpávky včetně příslušenství, vyhotovení a dodání atestu</t>
  </si>
  <si>
    <t>39</t>
  </si>
  <si>
    <t>7491553010</t>
  </si>
  <si>
    <t>Montáž kabelových ucpávek vodě odolných, pro vnitřní průměr otvoru do 60 mm</t>
  </si>
  <si>
    <t>-511157160</t>
  </si>
  <si>
    <t>Montáž kabelových ucpávek vodě odolných, pro vnitřní průměr otvoru do 60 mm - včetně příslušenství (utěsňovací spony apod.), vyhotovení a dodání atestu</t>
  </si>
  <si>
    <t>34</t>
  </si>
  <si>
    <t>7492553010</t>
  </si>
  <si>
    <t>Montáž kabelů 2- a 3-žílových Cu do 16 mm2</t>
  </si>
  <si>
    <t>857224535</t>
  </si>
  <si>
    <t>Montáž kabelů 2- a 3-žílových Cu do 16 mm2 - uložení do země, chráničky, na rošty, pod omítku apod.</t>
  </si>
  <si>
    <t>35</t>
  </si>
  <si>
    <t>7492554012</t>
  </si>
  <si>
    <t>Montáž kabelů 4- a 5-žílových Cu do 25 mm2</t>
  </si>
  <si>
    <t>2025345620</t>
  </si>
  <si>
    <t>Montáž kabelů 4- a 5-žílových Cu do 25 mm2 - uložení do země, chráničky, na rošty, pod omítku apod.</t>
  </si>
  <si>
    <t>41</t>
  </si>
  <si>
    <t>7494351010</t>
  </si>
  <si>
    <t>Montáž jističů (do 10 kA) jednopólových do 20 A</t>
  </si>
  <si>
    <t>286522234</t>
  </si>
  <si>
    <t>42</t>
  </si>
  <si>
    <t>7494351030</t>
  </si>
  <si>
    <t>Montáž jističů (do 10 kA) třípólových do 20 A</t>
  </si>
  <si>
    <t>-1484432206</t>
  </si>
  <si>
    <t>36</t>
  </si>
  <si>
    <t>7494559020</t>
  </si>
  <si>
    <t>Montáž relé paticového včetně patice</t>
  </si>
  <si>
    <t>1750883622</t>
  </si>
  <si>
    <t>37</t>
  </si>
  <si>
    <t>7494651010</t>
  </si>
  <si>
    <t>Montáž ovládacích tlačítek kompletních</t>
  </si>
  <si>
    <t>962236086</t>
  </si>
  <si>
    <t>40</t>
  </si>
  <si>
    <t>7494752010</t>
  </si>
  <si>
    <t>Montáž svodičů přepětí pro sítě nn - typ 1+2 (třída B+C) pro třífázové sítě</t>
  </si>
  <si>
    <t>-460000955</t>
  </si>
  <si>
    <t>Montáž svodičů přepětí pro sítě nn - typ 1+2 (třída B+C) pro třífázové sítě - do rozvaděče nebo skříně</t>
  </si>
  <si>
    <t>53</t>
  </si>
  <si>
    <t>7498153062</t>
  </si>
  <si>
    <t>Montáž SKŘ - DŘT, IPC, PLC provozní zkoušky telemechanické jednotky v objektu NS</t>
  </si>
  <si>
    <t>-819177559</t>
  </si>
  <si>
    <t>49</t>
  </si>
  <si>
    <t>7499250515</t>
  </si>
  <si>
    <t>Vyhotovení výchozí revizní zprávy pro opravné práce pro objem investičních nákladů přes 100 000 do 500 000 Kč</t>
  </si>
  <si>
    <t>-177647958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</si>
  <si>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</si>
  <si>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50</t>
  </si>
  <si>
    <t>7499257010</t>
  </si>
  <si>
    <t>Revize a kontroly technická kontrola</t>
  </si>
  <si>
    <t>-885591007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</si>
  <si>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</si>
  <si>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51</t>
  </si>
  <si>
    <t>7499351015</t>
  </si>
  <si>
    <t>Zkoušky a prohlídky rozvodných zařízení kontrola rozvaděčů nn silových, manipulačních, ovládacích, reléových, stejnosměrných 1 pole</t>
  </si>
  <si>
    <t>786288682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</si>
  <si>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</si>
  <si>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>43</t>
  </si>
  <si>
    <t>7499356025</t>
  </si>
  <si>
    <t>Zkoušky a prohlídky elektrických přístrojů - ostatní zkoušky ochranného a ovládacího terminálu (např. SIMATIC S7-300 pro U) revize, seřízení a nastavení</t>
  </si>
  <si>
    <t>1305314989</t>
  </si>
  <si>
    <t>Zkoušky a prohlídky elektrických přístrojů - ostatní zkoušky ochranného a ovládacího terminálu (např. SIMATIC S7-300 pro U) revize, seřízení a nastavení - včetně vystavení protokolu</t>
  </si>
  <si>
    <t>44</t>
  </si>
  <si>
    <t>7499554010</t>
  </si>
  <si>
    <t>Zkoušky vodičů a kabelů nn silových do 1 kV průřezu žíly do 300 mm2</t>
  </si>
  <si>
    <t>-1022877358</t>
  </si>
  <si>
    <t>Zkoušky vodičů a kabelů nn silových do 1 kV průřezu žíly do 300 mm2 - měření kabelu, vodiče včetně vyhotovení protokolu</t>
  </si>
  <si>
    <t>45</t>
  </si>
  <si>
    <t>7499657010</t>
  </si>
  <si>
    <t>Revize požární kabelové ucpávky do 40 kusů</t>
  </si>
  <si>
    <t>1326549047</t>
  </si>
  <si>
    <t>Revize požární kabelové ucpávky do 40 kusů - provedení revize a vystavení protokolu o jejím provedení</t>
  </si>
  <si>
    <t>46</t>
  </si>
  <si>
    <t>7499751010</t>
  </si>
  <si>
    <t>Dokončovací práce na elektrickém zařízení</t>
  </si>
  <si>
    <t>hod</t>
  </si>
  <si>
    <t>427330375</t>
  </si>
  <si>
    <t>Dokončovací práce na elektrickém zařízení - uvádění zařízení do provozu, drobné montážní práce v rozvaděčích, koordinaci se zhotoviteli souvisejících zařízení apod.</t>
  </si>
  <si>
    <t>47</t>
  </si>
  <si>
    <t>7499751020</t>
  </si>
  <si>
    <t>Dokončovací práce úprava zapojení stávajících kabelových skříní/rozvaděčů</t>
  </si>
  <si>
    <t>739258552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</si>
  <si>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</si>
  <si>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48</t>
  </si>
  <si>
    <t>7499751040</t>
  </si>
  <si>
    <t>Dokončovací práce zaškolení obsluhy</t>
  </si>
  <si>
    <t>-127416041</t>
  </si>
  <si>
    <t>Dokončovací práce zaškolení obsluhy - seznámení obsluhy s funkcemi zařízení včetně odevzdání dokumentace skutečného provedení</t>
  </si>
  <si>
    <t xml:space="preserve">SO 01 - Vzduchotechnika - ÚRS </t>
  </si>
  <si>
    <t>PSV - Práce a dodávky PSV</t>
  </si>
  <si>
    <t xml:space="preserve">    751 - Vzduchotechnika</t>
  </si>
  <si>
    <t>PSV</t>
  </si>
  <si>
    <t>Práce a dodávky PSV</t>
  </si>
  <si>
    <t>751</t>
  </si>
  <si>
    <t>Vzduchotechnika</t>
  </si>
  <si>
    <t>751122113</t>
  </si>
  <si>
    <t>Montáž ventilátoru radiálního nízkotlakého potrubního základního do čtyřhranného potrubí přes 0,140 do 0,210 m2</t>
  </si>
  <si>
    <t>CS ÚRS 2023 01</t>
  </si>
  <si>
    <t>314460377</t>
  </si>
  <si>
    <t>Montáž ventilátoru radiálního nízkotlakého potrubního základního do čtyřhranného potrubí, průřezu přes 0,140 do 0,210 m2</t>
  </si>
  <si>
    <t>Online PSC</t>
  </si>
  <si>
    <t>https://podminky.urs.cz/item/CS_URS_2023_01/751122113</t>
  </si>
  <si>
    <t>42917602</t>
  </si>
  <si>
    <t>ventilátor radiální do čtyřhranného potrubí IP55 70°C kanálový 230V 950W 500x300mm</t>
  </si>
  <si>
    <t>32</t>
  </si>
  <si>
    <t>1253085489</t>
  </si>
  <si>
    <t>751311093</t>
  </si>
  <si>
    <t>Montáž vyústi čtyřhranné do čtyřhranného potrubí přes 0,080 do 0,150 m2</t>
  </si>
  <si>
    <t>-96078115</t>
  </si>
  <si>
    <t>Montáž vyústi čtyřhranné do čtyřhranného potrubí, průřezu přes 0,080 do 0,150 m2</t>
  </si>
  <si>
    <t>https://podminky.urs.cz/item/CS_URS_2023_01/751311093</t>
  </si>
  <si>
    <t>42972676</t>
  </si>
  <si>
    <t>výustka komfortní jednořadá Al 500x300mm</t>
  </si>
  <si>
    <t>-1127359958</t>
  </si>
  <si>
    <t>751366021</t>
  </si>
  <si>
    <t>Montáž filtru kapsového na čtyřhranné potrubí do 0,150 m2</t>
  </si>
  <si>
    <t>1905900742</t>
  </si>
  <si>
    <t>Montáž filtru kapsového, na čtyřhranné potrubí, průřezu do 0,150 m2</t>
  </si>
  <si>
    <t>https://podminky.urs.cz/item/CS_URS_2023_01/751366021</t>
  </si>
  <si>
    <t>42922038</t>
  </si>
  <si>
    <t>filtr kapsový pro čtyřhranné potrubí Pz 500x300mm</t>
  </si>
  <si>
    <t>2016947719</t>
  </si>
  <si>
    <t>751398014</t>
  </si>
  <si>
    <t>Montáž větrací mřížky na kruhové potrubí D přes 300 do 400 mm</t>
  </si>
  <si>
    <t>54854250</t>
  </si>
  <si>
    <t>Montáž ostatních zařízení větrací mřížky na kruhové potrubí, průměru přes 300 do 400 mm</t>
  </si>
  <si>
    <t>https://podminky.urs.cz/item/CS_URS_2023_01/751398014</t>
  </si>
  <si>
    <t>42972870</t>
  </si>
  <si>
    <t>mřížka větrací plastová na čtyřhranné potrubí horizontální 204x60mm</t>
  </si>
  <si>
    <t>138072518</t>
  </si>
  <si>
    <t>751398052</t>
  </si>
  <si>
    <t>Montáž protidešťové žaluzie nebo žaluziové klapky na čtyřhranné potrubí přes 0,150 do 0,300 m2</t>
  </si>
  <si>
    <t>6994386</t>
  </si>
  <si>
    <t>Montáž ostatních zařízení protidešťové žaluzie nebo žaluziové klapky na čtyřhranné potrubí, průřezu přes 0,150 do 0,300 m2</t>
  </si>
  <si>
    <t>https://podminky.urs.cz/item/CS_URS_2023_01/751398052</t>
  </si>
  <si>
    <t>42972919</t>
  </si>
  <si>
    <t>žaluzie protidešťová s pevnými lamelami, pozink, pro potrubí 400x400mm</t>
  </si>
  <si>
    <t>-1020252853</t>
  </si>
  <si>
    <t>42972923</t>
  </si>
  <si>
    <t>žaluzie protidešťová s pevnými lamelami, pozink, pro potrubí 630x630mm</t>
  </si>
  <si>
    <t>490166768</t>
  </si>
  <si>
    <t>751398063</t>
  </si>
  <si>
    <t>Montáž podstavce pod ventilátor na rovné střechy přes 0,800 m2</t>
  </si>
  <si>
    <t>-1254120908</t>
  </si>
  <si>
    <t>Montáž ostatních zařízení podstavce pod ventilátor na rovné střechy, průřezu přes 0,800 m2</t>
  </si>
  <si>
    <t>https://podminky.urs.cz/item/CS_URS_2023_01/751398063</t>
  </si>
  <si>
    <t>42990013</t>
  </si>
  <si>
    <t>konstrukce podstavná na rovné střechy nebo zpevněné plochy, dva pohyblivé příčníky, nosnost do 700 kg, 1000x1300mm</t>
  </si>
  <si>
    <t>1477039313</t>
  </si>
  <si>
    <t>751510014</t>
  </si>
  <si>
    <t>Vzduchotechnické potrubí z pozinkovaného plechu čtyřhranné s přírubou průřezu přes 0,13 do 0,28 m2</t>
  </si>
  <si>
    <t>-2064410492</t>
  </si>
  <si>
    <t>Vzduchotechnické potrubí z pozinkovaného plechu čtyřhranné s přírubou, průřezu přes 0,13 do 0,28 m2</t>
  </si>
  <si>
    <t>https://podminky.urs.cz/item/CS_URS_2023_01/751510014</t>
  </si>
  <si>
    <t>751511002</t>
  </si>
  <si>
    <t>Montáž potrubí plechového skupiny I čtyřhranného s přírubou tloušťky plechu 0,6 mm přes 0,01 do 0,03 m2</t>
  </si>
  <si>
    <t>1117466980</t>
  </si>
  <si>
    <t>Montáž potrubí plechového skupiny I čtyřhranného s přírubou tloušťky plechu 0,6 mm, průřezu přes 0,01 do 0,03 m2</t>
  </si>
  <si>
    <t>https://podminky.urs.cz/item/CS_URS_2023_01/751511002</t>
  </si>
  <si>
    <t>751514553</t>
  </si>
  <si>
    <t>Montáž spojky do plechového potrubí vnitřní, vnější pružné čtyřhranné s přírubou přes 0,140 do 0,210 m2</t>
  </si>
  <si>
    <t>-857528233</t>
  </si>
  <si>
    <t>Montáž spojky do plechového potrubí pružné čtyřhranné s přírubou, průřezu přes 0,140 do 0,210 m2</t>
  </si>
  <si>
    <t>https://podminky.urs.cz/item/CS_URS_2023_01/751514553</t>
  </si>
  <si>
    <t>42975262</t>
  </si>
  <si>
    <t>spojka potrubí k ventilátoru pružná, Pz příruba s PVC a PA tkaninou D 200mm</t>
  </si>
  <si>
    <t>1631433558</t>
  </si>
  <si>
    <t>751514614</t>
  </si>
  <si>
    <t>Montáž škrtící klapky nebo zpětné klapky do plechového potrubí čtyřhranné s přírubou přes 0,140 do 0,210 m2</t>
  </si>
  <si>
    <t>-1425216969</t>
  </si>
  <si>
    <t>Montáž škrtící klapky nebo zpětné klapky do plechového potrubí čtyřhranné s přírubou, průřezu přes 0,140 do 0,210 m2</t>
  </si>
  <si>
    <t>https://podminky.urs.cz/item/CS_URS_2023_01/751514614</t>
  </si>
  <si>
    <t>42982463</t>
  </si>
  <si>
    <t>klapka čtyřhranná regulační Pz 500x300mm</t>
  </si>
  <si>
    <t>2015102876</t>
  </si>
  <si>
    <t>42982460</t>
  </si>
  <si>
    <t>klapka čtyřhranná regulační Pz 400x400mm</t>
  </si>
  <si>
    <t>917375799</t>
  </si>
  <si>
    <t>751571032</t>
  </si>
  <si>
    <t>Uchycení potrubí čtyřhranného na montovanou konstrukci z nosníků kotvenou do betonu průřezu přes 0,01 do 0,03 m2</t>
  </si>
  <si>
    <t>-232334967</t>
  </si>
  <si>
    <t>Závěs čtyřhranného potrubí na montovanou konstrukci z nosníku, kotvenou do betonu, průřezu potrubí přes 0,01 do 0,03 m2</t>
  </si>
  <si>
    <t>https://podminky.urs.cz/item/CS_URS_2023_01/751571032</t>
  </si>
  <si>
    <t>42917630</t>
  </si>
  <si>
    <t>přechod kruhové připojení, připojovací deska s hrdlem 500/300mm</t>
  </si>
  <si>
    <t>1989558354</t>
  </si>
  <si>
    <t>42917529</t>
  </si>
  <si>
    <t>spona rychloupínací D 500mm</t>
  </si>
  <si>
    <t>2065646232</t>
  </si>
  <si>
    <t>751613114</t>
  </si>
  <si>
    <t>Montáž dodatečné izolovaného potrubí čtyřhranného samolepící izolací</t>
  </si>
  <si>
    <t>m2</t>
  </si>
  <si>
    <t>-974058022</t>
  </si>
  <si>
    <t>Montáž ostatních zařízení dodatečné izolace potrubí čtyřhranného samolepící izolací</t>
  </si>
  <si>
    <t>https://podminky.urs.cz/item/CS_URS_2023_01/751613114</t>
  </si>
  <si>
    <t>27127201</t>
  </si>
  <si>
    <t>izolace plošná kaučuková samolepící tl 12mm</t>
  </si>
  <si>
    <t>1721878346</t>
  </si>
  <si>
    <t>751614130</t>
  </si>
  <si>
    <t>Montáž regulace, ovladače, dotykového ovladače, mechanického ovladače vzduchotechnické jednotky na omítku</t>
  </si>
  <si>
    <t>393485258</t>
  </si>
  <si>
    <t>Montáž monitorovacího, řídícího a ovládacího zařízení regulace, ovladače, dotykového ovladače, mechanického ovladače VZT jednotky na omítku</t>
  </si>
  <si>
    <t>https://podminky.urs.cz/item/CS_URS_2023_01/751614130</t>
  </si>
  <si>
    <t>29</t>
  </si>
  <si>
    <t>40565003</t>
  </si>
  <si>
    <t>ovladač manuální VZT jednotky pod omítku</t>
  </si>
  <si>
    <t>-1728994001</t>
  </si>
  <si>
    <t>751711112</t>
  </si>
  <si>
    <t>Montáž klimatizační jednotky vnitřní nástěnné o výkonu přes 3,5 do 5 kW</t>
  </si>
  <si>
    <t>1217269551</t>
  </si>
  <si>
    <t>Montáž klimatizační jednotky vnitřní nástěnné o výkonu (pro objem místnosti) přes 3,5 do 5 kW (přes 35 do 50 m3)</t>
  </si>
  <si>
    <t>https://podminky.urs.cz/item/CS_URS_2023_01/751711112</t>
  </si>
  <si>
    <t>42952002</t>
  </si>
  <si>
    <t>jednotka klimatizační nástěnná o výkonu do 5,0kW</t>
  </si>
  <si>
    <t>692455601</t>
  </si>
  <si>
    <t>751711153</t>
  </si>
  <si>
    <t>Montáž klimatizační jednotky vnitřní podstropní o výkonu přes 9 do 14 kW</t>
  </si>
  <si>
    <t>687699116</t>
  </si>
  <si>
    <t>Montáž klimatizační jednotky vnitřní podstropní o výkonu (pro objem místnosti) přes 9 do 14 kW (přes 90 do 140 m3)</t>
  </si>
  <si>
    <t>https://podminky.urs.cz/item/CS_URS_2023_01/751711153</t>
  </si>
  <si>
    <t>42952009</t>
  </si>
  <si>
    <t>jednotka klimatizační vnitřní podstropní o výkonu do 6,5kW</t>
  </si>
  <si>
    <t>2082846166</t>
  </si>
  <si>
    <t>751721111</t>
  </si>
  <si>
    <t>Montáž klimatizační jednotky venkovní s jednofázovým napájením do 2 vnitřních jednotek</t>
  </si>
  <si>
    <t>1211668310</t>
  </si>
  <si>
    <t>Montáž klimatizační jednotky venkovní jednofázové napájení do 2 vnitřních jednotek</t>
  </si>
  <si>
    <t>https://podminky.urs.cz/item/CS_URS_2023_01/751721111</t>
  </si>
  <si>
    <t>42952015</t>
  </si>
  <si>
    <t>jednotka klimatizační venkovní jednofázové napájení do 2 vnitřních jednotek o výkonu do 5,5kW</t>
  </si>
  <si>
    <t>-228925031</t>
  </si>
  <si>
    <t>26</t>
  </si>
  <si>
    <t>751721121</t>
  </si>
  <si>
    <t>Montáž klimatizační jednotky venkovní s trojfázovým napájením do 7 vnitřních jednotek</t>
  </si>
  <si>
    <t>-1377443113</t>
  </si>
  <si>
    <t>Montáž klimatizační jednotky venkovní trojfázové napájení do 7 vnitřních jednotek</t>
  </si>
  <si>
    <t>https://podminky.urs.cz/item/CS_URS_2023_01/751721121</t>
  </si>
  <si>
    <t>42952022</t>
  </si>
  <si>
    <t>jednotka klimatizační venkovní trojfázové napájení do 7 vnitřních jednotek o výkonu do 13,0kW</t>
  </si>
  <si>
    <t>1174026856</t>
  </si>
  <si>
    <t>751793001</t>
  </si>
  <si>
    <t>Doplnění chladiva do systému</t>
  </si>
  <si>
    <t>kg</t>
  </si>
  <si>
    <t>-134992171</t>
  </si>
  <si>
    <t>https://podminky.urs.cz/item/CS_URS_2023_01/751793001</t>
  </si>
  <si>
    <t>42914353</t>
  </si>
  <si>
    <t>konzola montážní ventilátoru radiálního 434x144mm</t>
  </si>
  <si>
    <t>-961089610</t>
  </si>
  <si>
    <t>42990006</t>
  </si>
  <si>
    <t>konzole pevná nástěnná pro klimatizační jednotku, délka podpěry 620mm, nosnost konzoly 80kg</t>
  </si>
  <si>
    <t>-933322676</t>
  </si>
  <si>
    <t>998751101</t>
  </si>
  <si>
    <t>Přesun hmot tonážní pro vzduchotechniku v objektech výšky do 12 m</t>
  </si>
  <si>
    <t>t</t>
  </si>
  <si>
    <t>-597988003</t>
  </si>
  <si>
    <t>Přesun hmot pro vzduchotechniku stanovený z hmotnosti přesunovaného materiálu vodorovná dopravní vzdálenost do 100 m v objektech výšky do 12 m</t>
  </si>
  <si>
    <t>https://podminky.urs.cz/item/CS_URS_2023_01/998751101</t>
  </si>
  <si>
    <t>42990012</t>
  </si>
  <si>
    <t>konstrukce nástřešní pro kondenzační jednotky, uchycení pod krytinu, nastavitelný úhel sklonu a rozteč, 800x450mm</t>
  </si>
  <si>
    <t>1495617229</t>
  </si>
  <si>
    <t>PS 02 - Elektrodispečink</t>
  </si>
  <si>
    <t>7498254010</t>
  </si>
  <si>
    <t>Elektrodispečink SKŘ-DŘT konfigurace softwaru na ED (nastavení koncentrátoru, plachta, monitorovací snímky, tech. výpis, montáž zařízení) překreslení stanice do systému Reliance, implementace nových vlastností</t>
  </si>
  <si>
    <t>2037672539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</si>
  <si>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provedení grafických úprav jednotlivých objektů zařazených do ŘSED, montáž a následné provedení funkčních zkoušek, úprava a doplnění zobrazovaných hlášek na elektrodispečinku včetně jejího zařazení do systému, umístění do vhodné úrovně priorit</t>
  </si>
  <si>
    <t>7498254015</t>
  </si>
  <si>
    <t>Elektrodispečink SKŘ-DŘT konfigurace IPC - parametrizace SW (ovládání, signalizace, komunikace PLC s IPC, monitorování technologie, odzkoušení, montáž zařízení)</t>
  </si>
  <si>
    <t>1375026730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</si>
  <si>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</si>
  <si>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7498254020</t>
  </si>
  <si>
    <t>Elektrodispečink SKŘ-DŘT parametrizace přenášených dat z koncového zařízení na ED (konfigurace komunikovaných dat, nastavení základních poloh, nastavení výpisů, nastavení protokolu IEC 60870-5-104)</t>
  </si>
  <si>
    <t>-1092350225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</si>
  <si>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</si>
  <si>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7498254030</t>
  </si>
  <si>
    <t>Elektrodispečink SKŘ-DŘT úprava nebo rozšíření SW pro zobrazování a výpis hlášek z technologie DŘT, SKŘ a DDTS na elektrodispečinku</t>
  </si>
  <si>
    <t>1184143848</t>
  </si>
  <si>
    <t>Elektrodispečink SKŘ-DŘT úprava nebo rozšíření SW pro zobrazování a výpis hlášek z technologie DŘT, SKŘ a DDTS na elektrodispečinku - úprava nebo rozšíření SW pro zobrazování a výpis hlášek z technologie DŘT, SKŘ a DDTS na elektrodispečinku</t>
  </si>
  <si>
    <t>7498254086</t>
  </si>
  <si>
    <t>Elektrodispečink SKŘ-DŘT verifikace signálů a povelů s novými daty pro objekt NS</t>
  </si>
  <si>
    <t>-1775564986</t>
  </si>
  <si>
    <t>VRN - -</t>
  </si>
  <si>
    <t>VRN - Vedlejší rozpočtové náklady</t>
  </si>
  <si>
    <t>Vedlejší rozpočtové náklady</t>
  </si>
  <si>
    <t>023131011</t>
  </si>
  <si>
    <t>Projektové práce Dokumentace skutečného provedení zabezpečovacích, sdělovacích, elektrických zařízení</t>
  </si>
  <si>
    <t>%</t>
  </si>
  <si>
    <t>2104977032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</si>
  <si>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</si>
  <si>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</t>
  </si>
  <si>
    <t>Poznámka k položce:_x000d_
dotčené práce</t>
  </si>
  <si>
    <t>024101401</t>
  </si>
  <si>
    <t>Inženýrská činnost koordinační a kompletační činnost</t>
  </si>
  <si>
    <t>-1846153547</t>
  </si>
  <si>
    <t>Poznámka k položce:_x000d_
ZRN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</si>
</sst>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51122113" TargetMode="External" /><Relationship Id="rId2" Type="http://schemas.openxmlformats.org/officeDocument/2006/relationships/hyperlink" Target="https://podminky.urs.cz/item/CS_URS_2023_01/751311093" TargetMode="External" /><Relationship Id="rId3" Type="http://schemas.openxmlformats.org/officeDocument/2006/relationships/hyperlink" Target="https://podminky.urs.cz/item/CS_URS_2023_01/751366021" TargetMode="External" /><Relationship Id="rId4" Type="http://schemas.openxmlformats.org/officeDocument/2006/relationships/hyperlink" Target="https://podminky.urs.cz/item/CS_URS_2023_01/751398014" TargetMode="External" /><Relationship Id="rId5" Type="http://schemas.openxmlformats.org/officeDocument/2006/relationships/hyperlink" Target="https://podminky.urs.cz/item/CS_URS_2023_01/751398052" TargetMode="External" /><Relationship Id="rId6" Type="http://schemas.openxmlformats.org/officeDocument/2006/relationships/hyperlink" Target="https://podminky.urs.cz/item/CS_URS_2023_01/751398063" TargetMode="External" /><Relationship Id="rId7" Type="http://schemas.openxmlformats.org/officeDocument/2006/relationships/hyperlink" Target="https://podminky.urs.cz/item/CS_URS_2023_01/751510014" TargetMode="External" /><Relationship Id="rId8" Type="http://schemas.openxmlformats.org/officeDocument/2006/relationships/hyperlink" Target="https://podminky.urs.cz/item/CS_URS_2023_01/751511002" TargetMode="External" /><Relationship Id="rId9" Type="http://schemas.openxmlformats.org/officeDocument/2006/relationships/hyperlink" Target="https://podminky.urs.cz/item/CS_URS_2023_01/751514553" TargetMode="External" /><Relationship Id="rId10" Type="http://schemas.openxmlformats.org/officeDocument/2006/relationships/hyperlink" Target="https://podminky.urs.cz/item/CS_URS_2023_01/751514614" TargetMode="External" /><Relationship Id="rId11" Type="http://schemas.openxmlformats.org/officeDocument/2006/relationships/hyperlink" Target="https://podminky.urs.cz/item/CS_URS_2023_01/751571032" TargetMode="External" /><Relationship Id="rId12" Type="http://schemas.openxmlformats.org/officeDocument/2006/relationships/hyperlink" Target="https://podminky.urs.cz/item/CS_URS_2023_01/751613114" TargetMode="External" /><Relationship Id="rId13" Type="http://schemas.openxmlformats.org/officeDocument/2006/relationships/hyperlink" Target="https://podminky.urs.cz/item/CS_URS_2023_01/751614130" TargetMode="External" /><Relationship Id="rId14" Type="http://schemas.openxmlformats.org/officeDocument/2006/relationships/hyperlink" Target="https://podminky.urs.cz/item/CS_URS_2023_01/751711112" TargetMode="External" /><Relationship Id="rId15" Type="http://schemas.openxmlformats.org/officeDocument/2006/relationships/hyperlink" Target="https://podminky.urs.cz/item/CS_URS_2023_01/751711153" TargetMode="External" /><Relationship Id="rId16" Type="http://schemas.openxmlformats.org/officeDocument/2006/relationships/hyperlink" Target="https://podminky.urs.cz/item/CS_URS_2023_01/751721111" TargetMode="External" /><Relationship Id="rId17" Type="http://schemas.openxmlformats.org/officeDocument/2006/relationships/hyperlink" Target="https://podminky.urs.cz/item/CS_URS_2023_01/751721121" TargetMode="External" /><Relationship Id="rId18" Type="http://schemas.openxmlformats.org/officeDocument/2006/relationships/hyperlink" Target="https://podminky.urs.cz/item/CS_URS_2023_01/751793001" TargetMode="External" /><Relationship Id="rId19" Type="http://schemas.openxmlformats.org/officeDocument/2006/relationships/hyperlink" Target="https://podminky.urs.cz/item/CS_URS_2023_01/998751101" TargetMode="External" /><Relationship Id="rId2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</v>
      </c>
      <c r="AO20" s="19"/>
      <c r="AP20" s="19"/>
      <c r="AQ20" s="19"/>
      <c r="AR20" s="17"/>
      <c r="BG20" s="28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ROUND(AX94, 2)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ROUND(AY94, 2)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G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G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G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G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G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G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G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G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G83" s="35"/>
    </row>
    <row r="84" s="4" customFormat="1" ht="12" customHeight="1">
      <c r="A84" s="4"/>
      <c r="B84" s="67"/>
      <c r="C84" s="29" t="s">
        <v>14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2023_02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G84" s="4"/>
    </row>
    <row r="85" s="5" customFormat="1" ht="36.96" customHeight="1">
      <c r="A85" s="5"/>
      <c r="B85" s="70"/>
      <c r="C85" s="71" t="s">
        <v>17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provozních objektů v obvodu OŘ OVA 2023 – vzduchotechnika TNS Grygov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G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G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TNS Grygov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6" t="str">
        <f>IF(AN8= "","",AN8)</f>
        <v>16. 1. 2023</v>
      </c>
      <c r="AN87" s="76"/>
      <c r="AO87" s="37"/>
      <c r="AP87" s="37"/>
      <c r="AQ87" s="37"/>
      <c r="AR87" s="41"/>
      <c r="BG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G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33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1"/>
      <c r="BG89" s="35"/>
    </row>
    <row r="90" s="2" customFormat="1" ht="15.15" customHeight="1">
      <c r="A90" s="35"/>
      <c r="B90" s="36"/>
      <c r="C90" s="29" t="s">
        <v>31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Ing. Jan Pavláček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5"/>
      <c r="BG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9"/>
      <c r="BG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8" t="s">
        <v>75</v>
      </c>
      <c r="BE92" s="98" t="s">
        <v>76</v>
      </c>
      <c r="BF92" s="99" t="s">
        <v>77</v>
      </c>
      <c r="BG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2"/>
      <c r="BG93" s="35"/>
    </row>
    <row r="94" s="6" customFormat="1" ht="32.4" customHeight="1">
      <c r="A94" s="6"/>
      <c r="B94" s="103"/>
      <c r="C94" s="104" t="s">
        <v>78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SUM(AG94,AV94)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ROUND(SUM(AT95:AT98),2)</f>
        <v>0</v>
      </c>
      <c r="AU94" s="112">
        <f>ROUND(SUM(AU95:AU98),2)</f>
        <v>0</v>
      </c>
      <c r="AV94" s="112">
        <f>ROUND(SUM(AX94:AY94),2)</f>
        <v>0</v>
      </c>
      <c r="AW94" s="113">
        <f>ROUND(SUM(AW95:AW98),5)</f>
        <v>0</v>
      </c>
      <c r="AX94" s="112">
        <f>ROUND(BB94*L29,2)</f>
        <v>0</v>
      </c>
      <c r="AY94" s="112">
        <f>ROUND(BC94*L30,2)</f>
        <v>0</v>
      </c>
      <c r="AZ94" s="112">
        <f>ROUND(BD94*L29,2)</f>
        <v>0</v>
      </c>
      <c r="BA94" s="112">
        <f>ROUND(BE94*L30,2)</f>
        <v>0</v>
      </c>
      <c r="BB94" s="112">
        <f>ROUND(SUM(BB95:BB98),2)</f>
        <v>0</v>
      </c>
      <c r="BC94" s="112">
        <f>ROUND(SUM(BC95:BC98),2)</f>
        <v>0</v>
      </c>
      <c r="BD94" s="112">
        <f>ROUND(SUM(BD95:BD98),2)</f>
        <v>0</v>
      </c>
      <c r="BE94" s="112">
        <f>ROUND(SUM(BE95:BE98),2)</f>
        <v>0</v>
      </c>
      <c r="BF94" s="114">
        <f>ROUND(SUM(BF95:BF98),2)</f>
        <v>0</v>
      </c>
      <c r="BG94" s="6"/>
      <c r="BS94" s="115" t="s">
        <v>79</v>
      </c>
      <c r="BT94" s="115" t="s">
        <v>80</v>
      </c>
      <c r="BU94" s="116" t="s">
        <v>81</v>
      </c>
      <c r="BV94" s="115" t="s">
        <v>82</v>
      </c>
      <c r="BW94" s="115" t="s">
        <v>6</v>
      </c>
      <c r="BX94" s="115" t="s">
        <v>83</v>
      </c>
      <c r="CL94" s="115" t="s">
        <v>1</v>
      </c>
    </row>
    <row r="95" s="7" customFormat="1" ht="16.5" customHeight="1">
      <c r="A95" s="117" t="s">
        <v>84</v>
      </c>
      <c r="B95" s="118"/>
      <c r="C95" s="119"/>
      <c r="D95" s="120" t="s">
        <v>85</v>
      </c>
      <c r="E95" s="120"/>
      <c r="F95" s="120"/>
      <c r="G95" s="120"/>
      <c r="H95" s="120"/>
      <c r="I95" s="121"/>
      <c r="J95" s="120" t="s">
        <v>86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'PS 01 - Elektroinstalace'!K32</f>
        <v>0</v>
      </c>
      <c r="AH95" s="121"/>
      <c r="AI95" s="121"/>
      <c r="AJ95" s="121"/>
      <c r="AK95" s="121"/>
      <c r="AL95" s="121"/>
      <c r="AM95" s="121"/>
      <c r="AN95" s="122">
        <f>SUM(AG95,AV95)</f>
        <v>0</v>
      </c>
      <c r="AO95" s="121"/>
      <c r="AP95" s="121"/>
      <c r="AQ95" s="123" t="s">
        <v>87</v>
      </c>
      <c r="AR95" s="124"/>
      <c r="AS95" s="125">
        <f>'PS 01 - Elektroinstalace'!K30</f>
        <v>0</v>
      </c>
      <c r="AT95" s="126">
        <f>'PS 01 - Elektroinstalace'!K31</f>
        <v>0</v>
      </c>
      <c r="AU95" s="126">
        <v>0</v>
      </c>
      <c r="AV95" s="126">
        <f>ROUND(SUM(AX95:AY95),2)</f>
        <v>0</v>
      </c>
      <c r="AW95" s="127">
        <f>'PS 01 - Elektroinstalace'!T117</f>
        <v>0</v>
      </c>
      <c r="AX95" s="126">
        <f>'PS 01 - Elektroinstalace'!K35</f>
        <v>0</v>
      </c>
      <c r="AY95" s="126">
        <f>'PS 01 - Elektroinstalace'!K36</f>
        <v>0</v>
      </c>
      <c r="AZ95" s="126">
        <f>'PS 01 - Elektroinstalace'!K37</f>
        <v>0</v>
      </c>
      <c r="BA95" s="126">
        <f>'PS 01 - Elektroinstalace'!K38</f>
        <v>0</v>
      </c>
      <c r="BB95" s="126">
        <f>'PS 01 - Elektroinstalace'!F35</f>
        <v>0</v>
      </c>
      <c r="BC95" s="126">
        <f>'PS 01 - Elektroinstalace'!F36</f>
        <v>0</v>
      </c>
      <c r="BD95" s="126">
        <f>'PS 01 - Elektroinstalace'!F37</f>
        <v>0</v>
      </c>
      <c r="BE95" s="126">
        <f>'PS 01 - Elektroinstalace'!F38</f>
        <v>0</v>
      </c>
      <c r="BF95" s="128">
        <f>'PS 01 - Elektroinstalace'!F39</f>
        <v>0</v>
      </c>
      <c r="BG95" s="7"/>
      <c r="BT95" s="129" t="s">
        <v>88</v>
      </c>
      <c r="BV95" s="129" t="s">
        <v>82</v>
      </c>
      <c r="BW95" s="129" t="s">
        <v>89</v>
      </c>
      <c r="BX95" s="129" t="s">
        <v>6</v>
      </c>
      <c r="CL95" s="129" t="s">
        <v>1</v>
      </c>
      <c r="CM95" s="129" t="s">
        <v>90</v>
      </c>
    </row>
    <row r="96" s="7" customFormat="1" ht="16.5" customHeight="1">
      <c r="A96" s="117" t="s">
        <v>84</v>
      </c>
      <c r="B96" s="118"/>
      <c r="C96" s="119"/>
      <c r="D96" s="120" t="s">
        <v>91</v>
      </c>
      <c r="E96" s="120"/>
      <c r="F96" s="120"/>
      <c r="G96" s="120"/>
      <c r="H96" s="120"/>
      <c r="I96" s="121"/>
      <c r="J96" s="120" t="s">
        <v>92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 01 - Vzduchotechnika -...'!K32</f>
        <v>0</v>
      </c>
      <c r="AH96" s="121"/>
      <c r="AI96" s="121"/>
      <c r="AJ96" s="121"/>
      <c r="AK96" s="121"/>
      <c r="AL96" s="121"/>
      <c r="AM96" s="121"/>
      <c r="AN96" s="122">
        <f>SUM(AG96,AV96)</f>
        <v>0</v>
      </c>
      <c r="AO96" s="121"/>
      <c r="AP96" s="121"/>
      <c r="AQ96" s="123" t="s">
        <v>87</v>
      </c>
      <c r="AR96" s="124"/>
      <c r="AS96" s="125">
        <f>'SO 01 - Vzduchotechnika -...'!K30</f>
        <v>0</v>
      </c>
      <c r="AT96" s="126">
        <f>'SO 01 - Vzduchotechnika -...'!K31</f>
        <v>0</v>
      </c>
      <c r="AU96" s="126">
        <v>0</v>
      </c>
      <c r="AV96" s="126">
        <f>ROUND(SUM(AX96:AY96),2)</f>
        <v>0</v>
      </c>
      <c r="AW96" s="127">
        <f>'SO 01 - Vzduchotechnika -...'!T118</f>
        <v>0</v>
      </c>
      <c r="AX96" s="126">
        <f>'SO 01 - Vzduchotechnika -...'!K35</f>
        <v>0</v>
      </c>
      <c r="AY96" s="126">
        <f>'SO 01 - Vzduchotechnika -...'!K36</f>
        <v>0</v>
      </c>
      <c r="AZ96" s="126">
        <f>'SO 01 - Vzduchotechnika -...'!K37</f>
        <v>0</v>
      </c>
      <c r="BA96" s="126">
        <f>'SO 01 - Vzduchotechnika -...'!K38</f>
        <v>0</v>
      </c>
      <c r="BB96" s="126">
        <f>'SO 01 - Vzduchotechnika -...'!F35</f>
        <v>0</v>
      </c>
      <c r="BC96" s="126">
        <f>'SO 01 - Vzduchotechnika -...'!F36</f>
        <v>0</v>
      </c>
      <c r="BD96" s="126">
        <f>'SO 01 - Vzduchotechnika -...'!F37</f>
        <v>0</v>
      </c>
      <c r="BE96" s="126">
        <f>'SO 01 - Vzduchotechnika -...'!F38</f>
        <v>0</v>
      </c>
      <c r="BF96" s="128">
        <f>'SO 01 - Vzduchotechnika -...'!F39</f>
        <v>0</v>
      </c>
      <c r="BG96" s="7"/>
      <c r="BT96" s="129" t="s">
        <v>88</v>
      </c>
      <c r="BV96" s="129" t="s">
        <v>82</v>
      </c>
      <c r="BW96" s="129" t="s">
        <v>93</v>
      </c>
      <c r="BX96" s="129" t="s">
        <v>6</v>
      </c>
      <c r="CL96" s="129" t="s">
        <v>1</v>
      </c>
      <c r="CM96" s="129" t="s">
        <v>90</v>
      </c>
    </row>
    <row r="97" s="7" customFormat="1" ht="16.5" customHeight="1">
      <c r="A97" s="117" t="s">
        <v>84</v>
      </c>
      <c r="B97" s="118"/>
      <c r="C97" s="119"/>
      <c r="D97" s="120" t="s">
        <v>94</v>
      </c>
      <c r="E97" s="120"/>
      <c r="F97" s="120"/>
      <c r="G97" s="120"/>
      <c r="H97" s="120"/>
      <c r="I97" s="121"/>
      <c r="J97" s="120" t="s">
        <v>95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'PS 02 - Elektrodispečink'!K32</f>
        <v>0</v>
      </c>
      <c r="AH97" s="121"/>
      <c r="AI97" s="121"/>
      <c r="AJ97" s="121"/>
      <c r="AK97" s="121"/>
      <c r="AL97" s="121"/>
      <c r="AM97" s="121"/>
      <c r="AN97" s="122">
        <f>SUM(AG97,AV97)</f>
        <v>0</v>
      </c>
      <c r="AO97" s="121"/>
      <c r="AP97" s="121"/>
      <c r="AQ97" s="123" t="s">
        <v>87</v>
      </c>
      <c r="AR97" s="124"/>
      <c r="AS97" s="125">
        <f>'PS 02 - Elektrodispečink'!K30</f>
        <v>0</v>
      </c>
      <c r="AT97" s="126">
        <f>'PS 02 - Elektrodispečink'!K31</f>
        <v>0</v>
      </c>
      <c r="AU97" s="126">
        <v>0</v>
      </c>
      <c r="AV97" s="126">
        <f>ROUND(SUM(AX97:AY97),2)</f>
        <v>0</v>
      </c>
      <c r="AW97" s="127">
        <f>'PS 02 - Elektrodispečink'!T117</f>
        <v>0</v>
      </c>
      <c r="AX97" s="126">
        <f>'PS 02 - Elektrodispečink'!K35</f>
        <v>0</v>
      </c>
      <c r="AY97" s="126">
        <f>'PS 02 - Elektrodispečink'!K36</f>
        <v>0</v>
      </c>
      <c r="AZ97" s="126">
        <f>'PS 02 - Elektrodispečink'!K37</f>
        <v>0</v>
      </c>
      <c r="BA97" s="126">
        <f>'PS 02 - Elektrodispečink'!K38</f>
        <v>0</v>
      </c>
      <c r="BB97" s="126">
        <f>'PS 02 - Elektrodispečink'!F35</f>
        <v>0</v>
      </c>
      <c r="BC97" s="126">
        <f>'PS 02 - Elektrodispečink'!F36</f>
        <v>0</v>
      </c>
      <c r="BD97" s="126">
        <f>'PS 02 - Elektrodispečink'!F37</f>
        <v>0</v>
      </c>
      <c r="BE97" s="126">
        <f>'PS 02 - Elektrodispečink'!F38</f>
        <v>0</v>
      </c>
      <c r="BF97" s="128">
        <f>'PS 02 - Elektrodispečink'!F39</f>
        <v>0</v>
      </c>
      <c r="BG97" s="7"/>
      <c r="BT97" s="129" t="s">
        <v>88</v>
      </c>
      <c r="BV97" s="129" t="s">
        <v>82</v>
      </c>
      <c r="BW97" s="129" t="s">
        <v>96</v>
      </c>
      <c r="BX97" s="129" t="s">
        <v>6</v>
      </c>
      <c r="CL97" s="129" t="s">
        <v>1</v>
      </c>
      <c r="CM97" s="129" t="s">
        <v>90</v>
      </c>
    </row>
    <row r="98" s="7" customFormat="1" ht="16.5" customHeight="1">
      <c r="A98" s="117" t="s">
        <v>84</v>
      </c>
      <c r="B98" s="118"/>
      <c r="C98" s="119"/>
      <c r="D98" s="120" t="s">
        <v>97</v>
      </c>
      <c r="E98" s="120"/>
      <c r="F98" s="120"/>
      <c r="G98" s="120"/>
      <c r="H98" s="120"/>
      <c r="I98" s="121"/>
      <c r="J98" s="120" t="s">
        <v>98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'VRN - -'!K32</f>
        <v>0</v>
      </c>
      <c r="AH98" s="121"/>
      <c r="AI98" s="121"/>
      <c r="AJ98" s="121"/>
      <c r="AK98" s="121"/>
      <c r="AL98" s="121"/>
      <c r="AM98" s="121"/>
      <c r="AN98" s="122">
        <f>SUM(AG98,AV98)</f>
        <v>0</v>
      </c>
      <c r="AO98" s="121"/>
      <c r="AP98" s="121"/>
      <c r="AQ98" s="123" t="s">
        <v>87</v>
      </c>
      <c r="AR98" s="124"/>
      <c r="AS98" s="130">
        <f>'VRN - -'!K30</f>
        <v>0</v>
      </c>
      <c r="AT98" s="131">
        <f>'VRN - -'!K31</f>
        <v>0</v>
      </c>
      <c r="AU98" s="131">
        <v>0</v>
      </c>
      <c r="AV98" s="131">
        <f>ROUND(SUM(AX98:AY98),2)</f>
        <v>0</v>
      </c>
      <c r="AW98" s="132">
        <f>'VRN - -'!T117</f>
        <v>0</v>
      </c>
      <c r="AX98" s="131">
        <f>'VRN - -'!K35</f>
        <v>0</v>
      </c>
      <c r="AY98" s="131">
        <f>'VRN - -'!K36</f>
        <v>0</v>
      </c>
      <c r="AZ98" s="131">
        <f>'VRN - -'!K37</f>
        <v>0</v>
      </c>
      <c r="BA98" s="131">
        <f>'VRN - -'!K38</f>
        <v>0</v>
      </c>
      <c r="BB98" s="131">
        <f>'VRN - -'!F35</f>
        <v>0</v>
      </c>
      <c r="BC98" s="131">
        <f>'VRN - -'!F36</f>
        <v>0</v>
      </c>
      <c r="BD98" s="131">
        <f>'VRN - -'!F37</f>
        <v>0</v>
      </c>
      <c r="BE98" s="131">
        <f>'VRN - -'!F38</f>
        <v>0</v>
      </c>
      <c r="BF98" s="133">
        <f>'VRN - -'!F39</f>
        <v>0</v>
      </c>
      <c r="BG98" s="7"/>
      <c r="BT98" s="129" t="s">
        <v>88</v>
      </c>
      <c r="BV98" s="129" t="s">
        <v>82</v>
      </c>
      <c r="BW98" s="129" t="s">
        <v>99</v>
      </c>
      <c r="BX98" s="129" t="s">
        <v>6</v>
      </c>
      <c r="CL98" s="129" t="s">
        <v>1</v>
      </c>
      <c r="CM98" s="129" t="s">
        <v>90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</row>
  </sheetData>
  <sheetProtection sheet="1" formatColumns="0" formatRows="0" objects="1" scenarios="1" spinCount="100000" saltValue="nu2OyixRXoJB2bhl4EXHD4ozt9K7r2F4FTj4m6iPJd0lFm4aHPwPuLX1fefIfvgRumuBvU/QUMAkMqfjXYvsjw==" hashValue="aQAK48/M376lkLVBZ5p6pYKnx5p4KLTWSUO94TkuB7JnTo08FNZRvvLp1V9fbh79Mr/1FPox9hhbwBgoueBBP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95" location="'PS 01 - Elektroinstalace'!C2" display="/"/>
    <hyperlink ref="A96" location="'SO 01 - Vzduchotechnika -...'!C2" display="/"/>
    <hyperlink ref="A97" location="'PS 02 - Elektrodispečink'!C2" display="/"/>
    <hyperlink ref="A98" location="'VRN - 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7"/>
      <c r="AT3" s="14" t="s">
        <v>90</v>
      </c>
    </row>
    <row r="4" s="1" customFormat="1" ht="24.96" customHeight="1">
      <c r="B4" s="17"/>
      <c r="D4" s="136" t="s">
        <v>100</v>
      </c>
      <c r="M4" s="17"/>
      <c r="N4" s="137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8" t="s">
        <v>17</v>
      </c>
      <c r="M6" s="17"/>
    </row>
    <row r="7" s="1" customFormat="1" ht="26.25" customHeight="1">
      <c r="B7" s="17"/>
      <c r="E7" s="139" t="str">
        <f>'Rekapitulace stavby'!K6</f>
        <v>Oprava provozních objektů v obvodu OŘ OVA 2023 – vzduchotechnika TNS Grygov</v>
      </c>
      <c r="F7" s="138"/>
      <c r="G7" s="138"/>
      <c r="H7" s="138"/>
      <c r="M7" s="17"/>
    </row>
    <row r="8" s="2" customFormat="1" ht="12" customHeight="1">
      <c r="A8" s="35"/>
      <c r="B8" s="41"/>
      <c r="C8" s="35"/>
      <c r="D8" s="138" t="s">
        <v>101</v>
      </c>
      <c r="E8" s="35"/>
      <c r="F8" s="35"/>
      <c r="G8" s="35"/>
      <c r="H8" s="35"/>
      <c r="I8" s="35"/>
      <c r="J8" s="35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102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19</v>
      </c>
      <c r="E11" s="35"/>
      <c r="F11" s="141" t="s">
        <v>1</v>
      </c>
      <c r="G11" s="35"/>
      <c r="H11" s="35"/>
      <c r="I11" s="138" t="s">
        <v>20</v>
      </c>
      <c r="J11" s="141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21</v>
      </c>
      <c r="E12" s="35"/>
      <c r="F12" s="141" t="s">
        <v>22</v>
      </c>
      <c r="G12" s="35"/>
      <c r="H12" s="35"/>
      <c r="I12" s="138" t="s">
        <v>23</v>
      </c>
      <c r="J12" s="142" t="str">
        <f>'Rekapitulace stavby'!AN8</f>
        <v>16. 1. 2023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25</v>
      </c>
      <c r="E14" s="35"/>
      <c r="F14" s="35"/>
      <c r="G14" s="35"/>
      <c r="H14" s="35"/>
      <c r="I14" s="138" t="s">
        <v>26</v>
      </c>
      <c r="J14" s="141" t="s">
        <v>27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">
        <v>28</v>
      </c>
      <c r="F15" s="35"/>
      <c r="G15" s="35"/>
      <c r="H15" s="35"/>
      <c r="I15" s="138" t="s">
        <v>29</v>
      </c>
      <c r="J15" s="141" t="s">
        <v>30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31</v>
      </c>
      <c r="E17" s="35"/>
      <c r="F17" s="35"/>
      <c r="G17" s="35"/>
      <c r="H17" s="35"/>
      <c r="I17" s="138" t="s">
        <v>26</v>
      </c>
      <c r="J17" s="30" t="str">
        <f>'Rekapitulace stavby'!AN13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29</v>
      </c>
      <c r="J18" s="30" t="str">
        <f>'Rekapitulace stavby'!AN14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33</v>
      </c>
      <c r="E20" s="35"/>
      <c r="F20" s="35"/>
      <c r="G20" s="35"/>
      <c r="H20" s="35"/>
      <c r="I20" s="138" t="s">
        <v>26</v>
      </c>
      <c r="J20" s="141" t="str">
        <f>IF('Rekapitulace stavby'!AN16="","",'Rekapitulace stavby'!AN16)</f>
        <v/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29</v>
      </c>
      <c r="J21" s="141" t="str">
        <f>IF('Rekapitulace stavby'!AN17="","",'Rekapitulace stavby'!AN17)</f>
        <v/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35</v>
      </c>
      <c r="E23" s="35"/>
      <c r="F23" s="35"/>
      <c r="G23" s="35"/>
      <c r="H23" s="35"/>
      <c r="I23" s="138" t="s">
        <v>26</v>
      </c>
      <c r="J23" s="141" t="s">
        <v>1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">
        <v>36</v>
      </c>
      <c r="F24" s="35"/>
      <c r="G24" s="35"/>
      <c r="H24" s="35"/>
      <c r="I24" s="138" t="s">
        <v>29</v>
      </c>
      <c r="J24" s="141" t="s">
        <v>1</v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37</v>
      </c>
      <c r="E26" s="35"/>
      <c r="F26" s="35"/>
      <c r="G26" s="35"/>
      <c r="H26" s="35"/>
      <c r="I26" s="35"/>
      <c r="J26" s="35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147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38" t="s">
        <v>103</v>
      </c>
      <c r="F30" s="35"/>
      <c r="G30" s="35"/>
      <c r="H30" s="35"/>
      <c r="I30" s="35"/>
      <c r="J30" s="35"/>
      <c r="K30" s="148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38" t="s">
        <v>104</v>
      </c>
      <c r="F31" s="35"/>
      <c r="G31" s="35"/>
      <c r="H31" s="35"/>
      <c r="I31" s="35"/>
      <c r="J31" s="35"/>
      <c r="K31" s="148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35"/>
      <c r="K32" s="150">
        <f>ROUND(K117, 2)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7"/>
      <c r="E33" s="147"/>
      <c r="F33" s="147"/>
      <c r="G33" s="147"/>
      <c r="H33" s="147"/>
      <c r="I33" s="147"/>
      <c r="J33" s="147"/>
      <c r="K33" s="147"/>
      <c r="L33" s="147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35"/>
      <c r="K34" s="151" t="s">
        <v>41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8" t="s">
        <v>43</v>
      </c>
      <c r="F35" s="148">
        <f>ROUND((SUM(BE117:BE216)),  2)</f>
        <v>0</v>
      </c>
      <c r="G35" s="35"/>
      <c r="H35" s="35"/>
      <c r="I35" s="153">
        <v>0.20999999999999999</v>
      </c>
      <c r="J35" s="35"/>
      <c r="K35" s="148">
        <f>ROUND(((SUM(BE117:BE216))*I35),  2)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44</v>
      </c>
      <c r="F36" s="148">
        <f>ROUND((SUM(BF117:BF216)),  2)</f>
        <v>0</v>
      </c>
      <c r="G36" s="35"/>
      <c r="H36" s="35"/>
      <c r="I36" s="153">
        <v>0.14999999999999999</v>
      </c>
      <c r="J36" s="35"/>
      <c r="K36" s="148">
        <f>ROUND(((SUM(BF117:BF216))*I36),  2)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45</v>
      </c>
      <c r="F37" s="148">
        <f>ROUND((SUM(BG117:BG216)),  2)</f>
        <v>0</v>
      </c>
      <c r="G37" s="35"/>
      <c r="H37" s="35"/>
      <c r="I37" s="153">
        <v>0.20999999999999999</v>
      </c>
      <c r="J37" s="35"/>
      <c r="K37" s="148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8" t="s">
        <v>46</v>
      </c>
      <c r="F38" s="148">
        <f>ROUND((SUM(BH117:BH216)),  2)</f>
        <v>0</v>
      </c>
      <c r="G38" s="35"/>
      <c r="H38" s="35"/>
      <c r="I38" s="153">
        <v>0.14999999999999999</v>
      </c>
      <c r="J38" s="35"/>
      <c r="K38" s="148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8" t="s">
        <v>47</v>
      </c>
      <c r="F39" s="148">
        <f>ROUND((SUM(BI117:BI216)),  2)</f>
        <v>0</v>
      </c>
      <c r="G39" s="35"/>
      <c r="H39" s="35"/>
      <c r="I39" s="153">
        <v>0</v>
      </c>
      <c r="J39" s="35"/>
      <c r="K39" s="148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4"/>
      <c r="D41" s="155" t="s">
        <v>48</v>
      </c>
      <c r="E41" s="156"/>
      <c r="F41" s="156"/>
      <c r="G41" s="157" t="s">
        <v>49</v>
      </c>
      <c r="H41" s="158" t="s">
        <v>50</v>
      </c>
      <c r="I41" s="156"/>
      <c r="J41" s="156"/>
      <c r="K41" s="159">
        <f>SUM(K32:K39)</f>
        <v>0</v>
      </c>
      <c r="L41" s="160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M43" s="17"/>
    </row>
    <row r="44" s="1" customFormat="1" ht="14.4" customHeight="1">
      <c r="B44" s="17"/>
      <c r="M44" s="17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162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164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167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164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2" t="str">
        <f>E7</f>
        <v>Oprava provozních objektů v obvodu OŘ OVA 2023 – vzduchotechnika TNS Grygov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Elektroinstalace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>TNS Grygov</v>
      </c>
      <c r="G89" s="37"/>
      <c r="H89" s="37"/>
      <c r="I89" s="29" t="s">
        <v>23</v>
      </c>
      <c r="J89" s="76" t="str">
        <f>IF(J12="","",J12)</f>
        <v>16. 1. 2023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Správa železnic, státní organizace</v>
      </c>
      <c r="G91" s="37"/>
      <c r="H91" s="37"/>
      <c r="I91" s="29" t="s">
        <v>33</v>
      </c>
      <c r="J91" s="33" t="str">
        <f>E21</f>
        <v xml:space="preserve"> 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Ing. Jan Pavláček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106</v>
      </c>
      <c r="D94" s="174"/>
      <c r="E94" s="174"/>
      <c r="F94" s="174"/>
      <c r="G94" s="174"/>
      <c r="H94" s="174"/>
      <c r="I94" s="175" t="s">
        <v>107</v>
      </c>
      <c r="J94" s="175" t="s">
        <v>108</v>
      </c>
      <c r="K94" s="175" t="s">
        <v>109</v>
      </c>
      <c r="L94" s="174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110</v>
      </c>
      <c r="D96" s="37"/>
      <c r="E96" s="37"/>
      <c r="F96" s="37"/>
      <c r="G96" s="37"/>
      <c r="H96" s="37"/>
      <c r="I96" s="107">
        <f>Q117</f>
        <v>0</v>
      </c>
      <c r="J96" s="107">
        <f>R117</f>
        <v>0</v>
      </c>
      <c r="K96" s="107">
        <f>K117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111</v>
      </c>
    </row>
    <row r="97" s="9" customFormat="1" ht="24.96" customHeight="1">
      <c r="A97" s="9"/>
      <c r="B97" s="177"/>
      <c r="C97" s="178"/>
      <c r="D97" s="179" t="s">
        <v>112</v>
      </c>
      <c r="E97" s="180"/>
      <c r="F97" s="180"/>
      <c r="G97" s="180"/>
      <c r="H97" s="180"/>
      <c r="I97" s="181">
        <f>Q172</f>
        <v>0</v>
      </c>
      <c r="J97" s="181">
        <f>R172</f>
        <v>0</v>
      </c>
      <c r="K97" s="181">
        <f>K172</f>
        <v>0</v>
      </c>
      <c r="L97" s="178"/>
      <c r="M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113</v>
      </c>
      <c r="D104" s="37"/>
      <c r="E104" s="37"/>
      <c r="F104" s="37"/>
      <c r="G104" s="37"/>
      <c r="H104" s="37"/>
      <c r="I104" s="37"/>
      <c r="J104" s="37"/>
      <c r="K104" s="37"/>
      <c r="L104" s="37"/>
      <c r="M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17</v>
      </c>
      <c r="D106" s="37"/>
      <c r="E106" s="37"/>
      <c r="F106" s="37"/>
      <c r="G106" s="37"/>
      <c r="H106" s="37"/>
      <c r="I106" s="37"/>
      <c r="J106" s="37"/>
      <c r="K106" s="37"/>
      <c r="L106" s="37"/>
      <c r="M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2" t="str">
        <f>E7</f>
        <v>Oprava provozních objektů v obvodu OŘ OVA 2023 – vzduchotechnika TNS Grygov</v>
      </c>
      <c r="F107" s="29"/>
      <c r="G107" s="29"/>
      <c r="H107" s="29"/>
      <c r="I107" s="37"/>
      <c r="J107" s="37"/>
      <c r="K107" s="37"/>
      <c r="L107" s="37"/>
      <c r="M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101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01 - Elektroinstalace</v>
      </c>
      <c r="F109" s="37"/>
      <c r="G109" s="37"/>
      <c r="H109" s="37"/>
      <c r="I109" s="37"/>
      <c r="J109" s="37"/>
      <c r="K109" s="37"/>
      <c r="L109" s="37"/>
      <c r="M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21</v>
      </c>
      <c r="D111" s="37"/>
      <c r="E111" s="37"/>
      <c r="F111" s="24" t="str">
        <f>F12</f>
        <v>TNS Grygov</v>
      </c>
      <c r="G111" s="37"/>
      <c r="H111" s="37"/>
      <c r="I111" s="29" t="s">
        <v>23</v>
      </c>
      <c r="J111" s="76" t="str">
        <f>IF(J12="","",J12)</f>
        <v>16. 1. 2023</v>
      </c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25</v>
      </c>
      <c r="D113" s="37"/>
      <c r="E113" s="37"/>
      <c r="F113" s="24" t="str">
        <f>E15</f>
        <v>Správa železnic, státní organizace</v>
      </c>
      <c r="G113" s="37"/>
      <c r="H113" s="37"/>
      <c r="I113" s="29" t="s">
        <v>33</v>
      </c>
      <c r="J113" s="33" t="str">
        <f>E21</f>
        <v xml:space="preserve"> </v>
      </c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31</v>
      </c>
      <c r="D114" s="37"/>
      <c r="E114" s="37"/>
      <c r="F114" s="24" t="str">
        <f>IF(E18="","",E18)</f>
        <v>Vyplň údaj</v>
      </c>
      <c r="G114" s="37"/>
      <c r="H114" s="37"/>
      <c r="I114" s="29" t="s">
        <v>35</v>
      </c>
      <c r="J114" s="33" t="str">
        <f>E24</f>
        <v>Ing. Jan Pavláček</v>
      </c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3"/>
      <c r="B116" s="184"/>
      <c r="C116" s="185" t="s">
        <v>114</v>
      </c>
      <c r="D116" s="186" t="s">
        <v>63</v>
      </c>
      <c r="E116" s="186" t="s">
        <v>59</v>
      </c>
      <c r="F116" s="186" t="s">
        <v>60</v>
      </c>
      <c r="G116" s="186" t="s">
        <v>115</v>
      </c>
      <c r="H116" s="186" t="s">
        <v>116</v>
      </c>
      <c r="I116" s="186" t="s">
        <v>117</v>
      </c>
      <c r="J116" s="186" t="s">
        <v>118</v>
      </c>
      <c r="K116" s="186" t="s">
        <v>109</v>
      </c>
      <c r="L116" s="187" t="s">
        <v>119</v>
      </c>
      <c r="M116" s="188"/>
      <c r="N116" s="97" t="s">
        <v>1</v>
      </c>
      <c r="O116" s="98" t="s">
        <v>42</v>
      </c>
      <c r="P116" s="98" t="s">
        <v>120</v>
      </c>
      <c r="Q116" s="98" t="s">
        <v>121</v>
      </c>
      <c r="R116" s="98" t="s">
        <v>122</v>
      </c>
      <c r="S116" s="98" t="s">
        <v>123</v>
      </c>
      <c r="T116" s="98" t="s">
        <v>124</v>
      </c>
      <c r="U116" s="98" t="s">
        <v>125</v>
      </c>
      <c r="V116" s="98" t="s">
        <v>126</v>
      </c>
      <c r="W116" s="98" t="s">
        <v>127</v>
      </c>
      <c r="X116" s="98" t="s">
        <v>128</v>
      </c>
      <c r="Y116" s="99" t="s">
        <v>129</v>
      </c>
      <c r="Z116" s="183"/>
      <c r="AA116" s="183"/>
      <c r="AB116" s="183"/>
      <c r="AC116" s="183"/>
      <c r="AD116" s="183"/>
      <c r="AE116" s="183"/>
    </row>
    <row r="117" s="2" customFormat="1" ht="22.8" customHeight="1">
      <c r="A117" s="35"/>
      <c r="B117" s="36"/>
      <c r="C117" s="104" t="s">
        <v>130</v>
      </c>
      <c r="D117" s="37"/>
      <c r="E117" s="37"/>
      <c r="F117" s="37"/>
      <c r="G117" s="37"/>
      <c r="H117" s="37"/>
      <c r="I117" s="37"/>
      <c r="J117" s="37"/>
      <c r="K117" s="189">
        <f>BK117</f>
        <v>0</v>
      </c>
      <c r="L117" s="37"/>
      <c r="M117" s="41"/>
      <c r="N117" s="100"/>
      <c r="O117" s="190"/>
      <c r="P117" s="101"/>
      <c r="Q117" s="191">
        <f>Q118+SUM(Q119:Q172)</f>
        <v>0</v>
      </c>
      <c r="R117" s="191">
        <f>R118+SUM(R119:R172)</f>
        <v>0</v>
      </c>
      <c r="S117" s="101"/>
      <c r="T117" s="192">
        <f>T118+SUM(T119:T172)</f>
        <v>0</v>
      </c>
      <c r="U117" s="101"/>
      <c r="V117" s="192">
        <f>V118+SUM(V119:V172)</f>
        <v>0</v>
      </c>
      <c r="W117" s="101"/>
      <c r="X117" s="192">
        <f>X118+SUM(X119:X172)</f>
        <v>0</v>
      </c>
      <c r="Y117" s="102"/>
      <c r="Z117" s="35"/>
      <c r="AA117" s="35"/>
      <c r="AB117" s="35"/>
      <c r="AC117" s="35"/>
      <c r="AD117" s="35"/>
      <c r="AE117" s="35"/>
      <c r="AT117" s="14" t="s">
        <v>79</v>
      </c>
      <c r="AU117" s="14" t="s">
        <v>111</v>
      </c>
      <c r="BK117" s="193">
        <f>BK118+SUM(BK119:BK172)</f>
        <v>0</v>
      </c>
    </row>
    <row r="118" s="2" customFormat="1">
      <c r="A118" s="35"/>
      <c r="B118" s="36"/>
      <c r="C118" s="194" t="s">
        <v>131</v>
      </c>
      <c r="D118" s="194" t="s">
        <v>132</v>
      </c>
      <c r="E118" s="195" t="s">
        <v>133</v>
      </c>
      <c r="F118" s="196" t="s">
        <v>134</v>
      </c>
      <c r="G118" s="197" t="s">
        <v>135</v>
      </c>
      <c r="H118" s="198">
        <v>1</v>
      </c>
      <c r="I118" s="199"/>
      <c r="J118" s="200"/>
      <c r="K118" s="201">
        <f>ROUND(P118*H118,2)</f>
        <v>0</v>
      </c>
      <c r="L118" s="196" t="s">
        <v>136</v>
      </c>
      <c r="M118" s="202"/>
      <c r="N118" s="203" t="s">
        <v>1</v>
      </c>
      <c r="O118" s="204" t="s">
        <v>43</v>
      </c>
      <c r="P118" s="205">
        <f>I118+J118</f>
        <v>0</v>
      </c>
      <c r="Q118" s="205">
        <f>ROUND(I118*H118,2)</f>
        <v>0</v>
      </c>
      <c r="R118" s="205">
        <f>ROUND(J118*H118,2)</f>
        <v>0</v>
      </c>
      <c r="S118" s="88"/>
      <c r="T118" s="206">
        <f>S118*H118</f>
        <v>0</v>
      </c>
      <c r="U118" s="206">
        <v>0</v>
      </c>
      <c r="V118" s="206">
        <f>U118*H118</f>
        <v>0</v>
      </c>
      <c r="W118" s="206">
        <v>0</v>
      </c>
      <c r="X118" s="206">
        <f>W118*H118</f>
        <v>0</v>
      </c>
      <c r="Y118" s="207" t="s">
        <v>1</v>
      </c>
      <c r="Z118" s="35"/>
      <c r="AA118" s="35"/>
      <c r="AB118" s="35"/>
      <c r="AC118" s="35"/>
      <c r="AD118" s="35"/>
      <c r="AE118" s="35"/>
      <c r="AR118" s="208" t="s">
        <v>137</v>
      </c>
      <c r="AT118" s="208" t="s">
        <v>132</v>
      </c>
      <c r="AU118" s="208" t="s">
        <v>80</v>
      </c>
      <c r="AY118" s="14" t="s">
        <v>138</v>
      </c>
      <c r="BE118" s="209">
        <f>IF(O118="základní",K118,0)</f>
        <v>0</v>
      </c>
      <c r="BF118" s="209">
        <f>IF(O118="snížená",K118,0)</f>
        <v>0</v>
      </c>
      <c r="BG118" s="209">
        <f>IF(O118="zákl. přenesená",K118,0)</f>
        <v>0</v>
      </c>
      <c r="BH118" s="209">
        <f>IF(O118="sníž. přenesená",K118,0)</f>
        <v>0</v>
      </c>
      <c r="BI118" s="209">
        <f>IF(O118="nulová",K118,0)</f>
        <v>0</v>
      </c>
      <c r="BJ118" s="14" t="s">
        <v>88</v>
      </c>
      <c r="BK118" s="209">
        <f>ROUND(P118*H118,2)</f>
        <v>0</v>
      </c>
      <c r="BL118" s="14" t="s">
        <v>139</v>
      </c>
      <c r="BM118" s="208" t="s">
        <v>140</v>
      </c>
    </row>
    <row r="119" s="2" customFormat="1">
      <c r="A119" s="35"/>
      <c r="B119" s="36"/>
      <c r="C119" s="37"/>
      <c r="D119" s="210" t="s">
        <v>141</v>
      </c>
      <c r="E119" s="37"/>
      <c r="F119" s="211" t="s">
        <v>134</v>
      </c>
      <c r="G119" s="37"/>
      <c r="H119" s="37"/>
      <c r="I119" s="212"/>
      <c r="J119" s="212"/>
      <c r="K119" s="37"/>
      <c r="L119" s="37"/>
      <c r="M119" s="41"/>
      <c r="N119" s="213"/>
      <c r="O119" s="214"/>
      <c r="P119" s="88"/>
      <c r="Q119" s="88"/>
      <c r="R119" s="88"/>
      <c r="S119" s="88"/>
      <c r="T119" s="88"/>
      <c r="U119" s="88"/>
      <c r="V119" s="88"/>
      <c r="W119" s="88"/>
      <c r="X119" s="88"/>
      <c r="Y119" s="89"/>
      <c r="Z119" s="35"/>
      <c r="AA119" s="35"/>
      <c r="AB119" s="35"/>
      <c r="AC119" s="35"/>
      <c r="AD119" s="35"/>
      <c r="AE119" s="35"/>
      <c r="AT119" s="14" t="s">
        <v>141</v>
      </c>
      <c r="AU119" s="14" t="s">
        <v>80</v>
      </c>
    </row>
    <row r="120" s="2" customFormat="1" ht="62.7" customHeight="1">
      <c r="A120" s="35"/>
      <c r="B120" s="36"/>
      <c r="C120" s="194" t="s">
        <v>90</v>
      </c>
      <c r="D120" s="194" t="s">
        <v>132</v>
      </c>
      <c r="E120" s="195" t="s">
        <v>142</v>
      </c>
      <c r="F120" s="196" t="s">
        <v>143</v>
      </c>
      <c r="G120" s="197" t="s">
        <v>135</v>
      </c>
      <c r="H120" s="198">
        <v>1</v>
      </c>
      <c r="I120" s="199"/>
      <c r="J120" s="200"/>
      <c r="K120" s="201">
        <f>ROUND(P120*H120,2)</f>
        <v>0</v>
      </c>
      <c r="L120" s="196" t="s">
        <v>136</v>
      </c>
      <c r="M120" s="202"/>
      <c r="N120" s="203" t="s">
        <v>1</v>
      </c>
      <c r="O120" s="204" t="s">
        <v>43</v>
      </c>
      <c r="P120" s="205">
        <f>I120+J120</f>
        <v>0</v>
      </c>
      <c r="Q120" s="205">
        <f>ROUND(I120*H120,2)</f>
        <v>0</v>
      </c>
      <c r="R120" s="205">
        <f>ROUND(J120*H120,2)</f>
        <v>0</v>
      </c>
      <c r="S120" s="88"/>
      <c r="T120" s="206">
        <f>S120*H120</f>
        <v>0</v>
      </c>
      <c r="U120" s="206">
        <v>0</v>
      </c>
      <c r="V120" s="206">
        <f>U120*H120</f>
        <v>0</v>
      </c>
      <c r="W120" s="206">
        <v>0</v>
      </c>
      <c r="X120" s="206">
        <f>W120*H120</f>
        <v>0</v>
      </c>
      <c r="Y120" s="207" t="s">
        <v>1</v>
      </c>
      <c r="Z120" s="35"/>
      <c r="AA120" s="35"/>
      <c r="AB120" s="35"/>
      <c r="AC120" s="35"/>
      <c r="AD120" s="35"/>
      <c r="AE120" s="35"/>
      <c r="AR120" s="208" t="s">
        <v>137</v>
      </c>
      <c r="AT120" s="208" t="s">
        <v>132</v>
      </c>
      <c r="AU120" s="208" t="s">
        <v>80</v>
      </c>
      <c r="AY120" s="14" t="s">
        <v>138</v>
      </c>
      <c r="BE120" s="209">
        <f>IF(O120="základní",K120,0)</f>
        <v>0</v>
      </c>
      <c r="BF120" s="209">
        <f>IF(O120="snížená",K120,0)</f>
        <v>0</v>
      </c>
      <c r="BG120" s="209">
        <f>IF(O120="zákl. přenesená",K120,0)</f>
        <v>0</v>
      </c>
      <c r="BH120" s="209">
        <f>IF(O120="sníž. přenesená",K120,0)</f>
        <v>0</v>
      </c>
      <c r="BI120" s="209">
        <f>IF(O120="nulová",K120,0)</f>
        <v>0</v>
      </c>
      <c r="BJ120" s="14" t="s">
        <v>88</v>
      </c>
      <c r="BK120" s="209">
        <f>ROUND(P120*H120,2)</f>
        <v>0</v>
      </c>
      <c r="BL120" s="14" t="s">
        <v>139</v>
      </c>
      <c r="BM120" s="208" t="s">
        <v>144</v>
      </c>
    </row>
    <row r="121" s="2" customFormat="1">
      <c r="A121" s="35"/>
      <c r="B121" s="36"/>
      <c r="C121" s="37"/>
      <c r="D121" s="210" t="s">
        <v>141</v>
      </c>
      <c r="E121" s="37"/>
      <c r="F121" s="211" t="s">
        <v>143</v>
      </c>
      <c r="G121" s="37"/>
      <c r="H121" s="37"/>
      <c r="I121" s="212"/>
      <c r="J121" s="212"/>
      <c r="K121" s="37"/>
      <c r="L121" s="37"/>
      <c r="M121" s="41"/>
      <c r="N121" s="213"/>
      <c r="O121" s="214"/>
      <c r="P121" s="88"/>
      <c r="Q121" s="88"/>
      <c r="R121" s="88"/>
      <c r="S121" s="88"/>
      <c r="T121" s="88"/>
      <c r="U121" s="88"/>
      <c r="V121" s="88"/>
      <c r="W121" s="88"/>
      <c r="X121" s="88"/>
      <c r="Y121" s="89"/>
      <c r="Z121" s="35"/>
      <c r="AA121" s="35"/>
      <c r="AB121" s="35"/>
      <c r="AC121" s="35"/>
      <c r="AD121" s="35"/>
      <c r="AE121" s="35"/>
      <c r="AT121" s="14" t="s">
        <v>141</v>
      </c>
      <c r="AU121" s="14" t="s">
        <v>80</v>
      </c>
    </row>
    <row r="122" s="2" customFormat="1" ht="24.15" customHeight="1">
      <c r="A122" s="35"/>
      <c r="B122" s="36"/>
      <c r="C122" s="194" t="s">
        <v>145</v>
      </c>
      <c r="D122" s="194" t="s">
        <v>132</v>
      </c>
      <c r="E122" s="195" t="s">
        <v>146</v>
      </c>
      <c r="F122" s="196" t="s">
        <v>147</v>
      </c>
      <c r="G122" s="197" t="s">
        <v>135</v>
      </c>
      <c r="H122" s="198">
        <v>4</v>
      </c>
      <c r="I122" s="199"/>
      <c r="J122" s="200"/>
      <c r="K122" s="201">
        <f>ROUND(P122*H122,2)</f>
        <v>0</v>
      </c>
      <c r="L122" s="196" t="s">
        <v>136</v>
      </c>
      <c r="M122" s="202"/>
      <c r="N122" s="203" t="s">
        <v>1</v>
      </c>
      <c r="O122" s="204" t="s">
        <v>43</v>
      </c>
      <c r="P122" s="205">
        <f>I122+J122</f>
        <v>0</v>
      </c>
      <c r="Q122" s="205">
        <f>ROUND(I122*H122,2)</f>
        <v>0</v>
      </c>
      <c r="R122" s="205">
        <f>ROUND(J122*H122,2)</f>
        <v>0</v>
      </c>
      <c r="S122" s="88"/>
      <c r="T122" s="206">
        <f>S122*H122</f>
        <v>0</v>
      </c>
      <c r="U122" s="206">
        <v>0</v>
      </c>
      <c r="V122" s="206">
        <f>U122*H122</f>
        <v>0</v>
      </c>
      <c r="W122" s="206">
        <v>0</v>
      </c>
      <c r="X122" s="206">
        <f>W122*H122</f>
        <v>0</v>
      </c>
      <c r="Y122" s="207" t="s">
        <v>1</v>
      </c>
      <c r="Z122" s="35"/>
      <c r="AA122" s="35"/>
      <c r="AB122" s="35"/>
      <c r="AC122" s="35"/>
      <c r="AD122" s="35"/>
      <c r="AE122" s="35"/>
      <c r="AR122" s="208" t="s">
        <v>137</v>
      </c>
      <c r="AT122" s="208" t="s">
        <v>132</v>
      </c>
      <c r="AU122" s="208" t="s">
        <v>80</v>
      </c>
      <c r="AY122" s="14" t="s">
        <v>138</v>
      </c>
      <c r="BE122" s="209">
        <f>IF(O122="základní",K122,0)</f>
        <v>0</v>
      </c>
      <c r="BF122" s="209">
        <f>IF(O122="snížená",K122,0)</f>
        <v>0</v>
      </c>
      <c r="BG122" s="209">
        <f>IF(O122="zákl. přenesená",K122,0)</f>
        <v>0</v>
      </c>
      <c r="BH122" s="209">
        <f>IF(O122="sníž. přenesená",K122,0)</f>
        <v>0</v>
      </c>
      <c r="BI122" s="209">
        <f>IF(O122="nulová",K122,0)</f>
        <v>0</v>
      </c>
      <c r="BJ122" s="14" t="s">
        <v>88</v>
      </c>
      <c r="BK122" s="209">
        <f>ROUND(P122*H122,2)</f>
        <v>0</v>
      </c>
      <c r="BL122" s="14" t="s">
        <v>139</v>
      </c>
      <c r="BM122" s="208" t="s">
        <v>148</v>
      </c>
    </row>
    <row r="123" s="2" customFormat="1">
      <c r="A123" s="35"/>
      <c r="B123" s="36"/>
      <c r="C123" s="37"/>
      <c r="D123" s="210" t="s">
        <v>141</v>
      </c>
      <c r="E123" s="37"/>
      <c r="F123" s="211" t="s">
        <v>147</v>
      </c>
      <c r="G123" s="37"/>
      <c r="H123" s="37"/>
      <c r="I123" s="212"/>
      <c r="J123" s="212"/>
      <c r="K123" s="37"/>
      <c r="L123" s="37"/>
      <c r="M123" s="41"/>
      <c r="N123" s="213"/>
      <c r="O123" s="214"/>
      <c r="P123" s="88"/>
      <c r="Q123" s="88"/>
      <c r="R123" s="88"/>
      <c r="S123" s="88"/>
      <c r="T123" s="88"/>
      <c r="U123" s="88"/>
      <c r="V123" s="88"/>
      <c r="W123" s="88"/>
      <c r="X123" s="88"/>
      <c r="Y123" s="89"/>
      <c r="Z123" s="35"/>
      <c r="AA123" s="35"/>
      <c r="AB123" s="35"/>
      <c r="AC123" s="35"/>
      <c r="AD123" s="35"/>
      <c r="AE123" s="35"/>
      <c r="AT123" s="14" t="s">
        <v>141</v>
      </c>
      <c r="AU123" s="14" t="s">
        <v>80</v>
      </c>
    </row>
    <row r="124" s="2" customFormat="1" ht="33" customHeight="1">
      <c r="A124" s="35"/>
      <c r="B124" s="36"/>
      <c r="C124" s="194" t="s">
        <v>139</v>
      </c>
      <c r="D124" s="194" t="s">
        <v>132</v>
      </c>
      <c r="E124" s="195" t="s">
        <v>149</v>
      </c>
      <c r="F124" s="196" t="s">
        <v>150</v>
      </c>
      <c r="G124" s="197" t="s">
        <v>135</v>
      </c>
      <c r="H124" s="198">
        <v>10</v>
      </c>
      <c r="I124" s="199"/>
      <c r="J124" s="200"/>
      <c r="K124" s="201">
        <f>ROUND(P124*H124,2)</f>
        <v>0</v>
      </c>
      <c r="L124" s="196" t="s">
        <v>136</v>
      </c>
      <c r="M124" s="202"/>
      <c r="N124" s="203" t="s">
        <v>1</v>
      </c>
      <c r="O124" s="204" t="s">
        <v>43</v>
      </c>
      <c r="P124" s="205">
        <f>I124+J124</f>
        <v>0</v>
      </c>
      <c r="Q124" s="205">
        <f>ROUND(I124*H124,2)</f>
        <v>0</v>
      </c>
      <c r="R124" s="205">
        <f>ROUND(J124*H124,2)</f>
        <v>0</v>
      </c>
      <c r="S124" s="88"/>
      <c r="T124" s="206">
        <f>S124*H124</f>
        <v>0</v>
      </c>
      <c r="U124" s="206">
        <v>0</v>
      </c>
      <c r="V124" s="206">
        <f>U124*H124</f>
        <v>0</v>
      </c>
      <c r="W124" s="206">
        <v>0</v>
      </c>
      <c r="X124" s="206">
        <f>W124*H124</f>
        <v>0</v>
      </c>
      <c r="Y124" s="207" t="s">
        <v>1</v>
      </c>
      <c r="Z124" s="35"/>
      <c r="AA124" s="35"/>
      <c r="AB124" s="35"/>
      <c r="AC124" s="35"/>
      <c r="AD124" s="35"/>
      <c r="AE124" s="35"/>
      <c r="AR124" s="208" t="s">
        <v>137</v>
      </c>
      <c r="AT124" s="208" t="s">
        <v>132</v>
      </c>
      <c r="AU124" s="208" t="s">
        <v>80</v>
      </c>
      <c r="AY124" s="14" t="s">
        <v>138</v>
      </c>
      <c r="BE124" s="209">
        <f>IF(O124="základní",K124,0)</f>
        <v>0</v>
      </c>
      <c r="BF124" s="209">
        <f>IF(O124="snížená",K124,0)</f>
        <v>0</v>
      </c>
      <c r="BG124" s="209">
        <f>IF(O124="zákl. přenesená",K124,0)</f>
        <v>0</v>
      </c>
      <c r="BH124" s="209">
        <f>IF(O124="sníž. přenesená",K124,0)</f>
        <v>0</v>
      </c>
      <c r="BI124" s="209">
        <f>IF(O124="nulová",K124,0)</f>
        <v>0</v>
      </c>
      <c r="BJ124" s="14" t="s">
        <v>88</v>
      </c>
      <c r="BK124" s="209">
        <f>ROUND(P124*H124,2)</f>
        <v>0</v>
      </c>
      <c r="BL124" s="14" t="s">
        <v>139</v>
      </c>
      <c r="BM124" s="208" t="s">
        <v>151</v>
      </c>
    </row>
    <row r="125" s="2" customFormat="1">
      <c r="A125" s="35"/>
      <c r="B125" s="36"/>
      <c r="C125" s="37"/>
      <c r="D125" s="210" t="s">
        <v>141</v>
      </c>
      <c r="E125" s="37"/>
      <c r="F125" s="211" t="s">
        <v>150</v>
      </c>
      <c r="G125" s="37"/>
      <c r="H125" s="37"/>
      <c r="I125" s="212"/>
      <c r="J125" s="212"/>
      <c r="K125" s="37"/>
      <c r="L125" s="37"/>
      <c r="M125" s="41"/>
      <c r="N125" s="213"/>
      <c r="O125" s="214"/>
      <c r="P125" s="88"/>
      <c r="Q125" s="88"/>
      <c r="R125" s="88"/>
      <c r="S125" s="88"/>
      <c r="T125" s="88"/>
      <c r="U125" s="88"/>
      <c r="V125" s="88"/>
      <c r="W125" s="88"/>
      <c r="X125" s="88"/>
      <c r="Y125" s="89"/>
      <c r="Z125" s="35"/>
      <c r="AA125" s="35"/>
      <c r="AB125" s="35"/>
      <c r="AC125" s="35"/>
      <c r="AD125" s="35"/>
      <c r="AE125" s="35"/>
      <c r="AT125" s="14" t="s">
        <v>141</v>
      </c>
      <c r="AU125" s="14" t="s">
        <v>80</v>
      </c>
    </row>
    <row r="126" s="2" customFormat="1" ht="24.15" customHeight="1">
      <c r="A126" s="35"/>
      <c r="B126" s="36"/>
      <c r="C126" s="194" t="s">
        <v>152</v>
      </c>
      <c r="D126" s="194" t="s">
        <v>132</v>
      </c>
      <c r="E126" s="195" t="s">
        <v>153</v>
      </c>
      <c r="F126" s="196" t="s">
        <v>154</v>
      </c>
      <c r="G126" s="197" t="s">
        <v>155</v>
      </c>
      <c r="H126" s="198">
        <v>80</v>
      </c>
      <c r="I126" s="199"/>
      <c r="J126" s="200"/>
      <c r="K126" s="201">
        <f>ROUND(P126*H126,2)</f>
        <v>0</v>
      </c>
      <c r="L126" s="196" t="s">
        <v>136</v>
      </c>
      <c r="M126" s="202"/>
      <c r="N126" s="203" t="s">
        <v>1</v>
      </c>
      <c r="O126" s="204" t="s">
        <v>43</v>
      </c>
      <c r="P126" s="205">
        <f>I126+J126</f>
        <v>0</v>
      </c>
      <c r="Q126" s="205">
        <f>ROUND(I126*H126,2)</f>
        <v>0</v>
      </c>
      <c r="R126" s="205">
        <f>ROUND(J126*H126,2)</f>
        <v>0</v>
      </c>
      <c r="S126" s="88"/>
      <c r="T126" s="206">
        <f>S126*H126</f>
        <v>0</v>
      </c>
      <c r="U126" s="206">
        <v>0</v>
      </c>
      <c r="V126" s="206">
        <f>U126*H126</f>
        <v>0</v>
      </c>
      <c r="W126" s="206">
        <v>0</v>
      </c>
      <c r="X126" s="206">
        <f>W126*H126</f>
        <v>0</v>
      </c>
      <c r="Y126" s="207" t="s">
        <v>1</v>
      </c>
      <c r="Z126" s="35"/>
      <c r="AA126" s="35"/>
      <c r="AB126" s="35"/>
      <c r="AC126" s="35"/>
      <c r="AD126" s="35"/>
      <c r="AE126" s="35"/>
      <c r="AR126" s="208" t="s">
        <v>137</v>
      </c>
      <c r="AT126" s="208" t="s">
        <v>132</v>
      </c>
      <c r="AU126" s="208" t="s">
        <v>80</v>
      </c>
      <c r="AY126" s="14" t="s">
        <v>138</v>
      </c>
      <c r="BE126" s="209">
        <f>IF(O126="základní",K126,0)</f>
        <v>0</v>
      </c>
      <c r="BF126" s="209">
        <f>IF(O126="snížená",K126,0)</f>
        <v>0</v>
      </c>
      <c r="BG126" s="209">
        <f>IF(O126="zákl. přenesená",K126,0)</f>
        <v>0</v>
      </c>
      <c r="BH126" s="209">
        <f>IF(O126="sníž. přenesená",K126,0)</f>
        <v>0</v>
      </c>
      <c r="BI126" s="209">
        <f>IF(O126="nulová",K126,0)</f>
        <v>0</v>
      </c>
      <c r="BJ126" s="14" t="s">
        <v>88</v>
      </c>
      <c r="BK126" s="209">
        <f>ROUND(P126*H126,2)</f>
        <v>0</v>
      </c>
      <c r="BL126" s="14" t="s">
        <v>139</v>
      </c>
      <c r="BM126" s="208" t="s">
        <v>156</v>
      </c>
    </row>
    <row r="127" s="2" customFormat="1">
      <c r="A127" s="35"/>
      <c r="B127" s="36"/>
      <c r="C127" s="37"/>
      <c r="D127" s="210" t="s">
        <v>141</v>
      </c>
      <c r="E127" s="37"/>
      <c r="F127" s="211" t="s">
        <v>154</v>
      </c>
      <c r="G127" s="37"/>
      <c r="H127" s="37"/>
      <c r="I127" s="212"/>
      <c r="J127" s="212"/>
      <c r="K127" s="37"/>
      <c r="L127" s="37"/>
      <c r="M127" s="41"/>
      <c r="N127" s="213"/>
      <c r="O127" s="214"/>
      <c r="P127" s="88"/>
      <c r="Q127" s="88"/>
      <c r="R127" s="88"/>
      <c r="S127" s="88"/>
      <c r="T127" s="88"/>
      <c r="U127" s="88"/>
      <c r="V127" s="88"/>
      <c r="W127" s="88"/>
      <c r="X127" s="88"/>
      <c r="Y127" s="89"/>
      <c r="Z127" s="35"/>
      <c r="AA127" s="35"/>
      <c r="AB127" s="35"/>
      <c r="AC127" s="35"/>
      <c r="AD127" s="35"/>
      <c r="AE127" s="35"/>
      <c r="AT127" s="14" t="s">
        <v>141</v>
      </c>
      <c r="AU127" s="14" t="s">
        <v>80</v>
      </c>
    </row>
    <row r="128" s="2" customFormat="1" ht="24.15" customHeight="1">
      <c r="A128" s="35"/>
      <c r="B128" s="36"/>
      <c r="C128" s="194" t="s">
        <v>157</v>
      </c>
      <c r="D128" s="194" t="s">
        <v>132</v>
      </c>
      <c r="E128" s="195" t="s">
        <v>158</v>
      </c>
      <c r="F128" s="196" t="s">
        <v>159</v>
      </c>
      <c r="G128" s="197" t="s">
        <v>155</v>
      </c>
      <c r="H128" s="198">
        <v>20</v>
      </c>
      <c r="I128" s="199"/>
      <c r="J128" s="200"/>
      <c r="K128" s="201">
        <f>ROUND(P128*H128,2)</f>
        <v>0</v>
      </c>
      <c r="L128" s="196" t="s">
        <v>136</v>
      </c>
      <c r="M128" s="202"/>
      <c r="N128" s="203" t="s">
        <v>1</v>
      </c>
      <c r="O128" s="204" t="s">
        <v>43</v>
      </c>
      <c r="P128" s="205">
        <f>I128+J128</f>
        <v>0</v>
      </c>
      <c r="Q128" s="205">
        <f>ROUND(I128*H128,2)</f>
        <v>0</v>
      </c>
      <c r="R128" s="205">
        <f>ROUND(J128*H128,2)</f>
        <v>0</v>
      </c>
      <c r="S128" s="88"/>
      <c r="T128" s="206">
        <f>S128*H128</f>
        <v>0</v>
      </c>
      <c r="U128" s="206">
        <v>0</v>
      </c>
      <c r="V128" s="206">
        <f>U128*H128</f>
        <v>0</v>
      </c>
      <c r="W128" s="206">
        <v>0</v>
      </c>
      <c r="X128" s="206">
        <f>W128*H128</f>
        <v>0</v>
      </c>
      <c r="Y128" s="207" t="s">
        <v>1</v>
      </c>
      <c r="Z128" s="35"/>
      <c r="AA128" s="35"/>
      <c r="AB128" s="35"/>
      <c r="AC128" s="35"/>
      <c r="AD128" s="35"/>
      <c r="AE128" s="35"/>
      <c r="AR128" s="208" t="s">
        <v>137</v>
      </c>
      <c r="AT128" s="208" t="s">
        <v>132</v>
      </c>
      <c r="AU128" s="208" t="s">
        <v>80</v>
      </c>
      <c r="AY128" s="14" t="s">
        <v>138</v>
      </c>
      <c r="BE128" s="209">
        <f>IF(O128="základní",K128,0)</f>
        <v>0</v>
      </c>
      <c r="BF128" s="209">
        <f>IF(O128="snížená",K128,0)</f>
        <v>0</v>
      </c>
      <c r="BG128" s="209">
        <f>IF(O128="zákl. přenesená",K128,0)</f>
        <v>0</v>
      </c>
      <c r="BH128" s="209">
        <f>IF(O128="sníž. přenesená",K128,0)</f>
        <v>0</v>
      </c>
      <c r="BI128" s="209">
        <f>IF(O128="nulová",K128,0)</f>
        <v>0</v>
      </c>
      <c r="BJ128" s="14" t="s">
        <v>88</v>
      </c>
      <c r="BK128" s="209">
        <f>ROUND(P128*H128,2)</f>
        <v>0</v>
      </c>
      <c r="BL128" s="14" t="s">
        <v>139</v>
      </c>
      <c r="BM128" s="208" t="s">
        <v>160</v>
      </c>
    </row>
    <row r="129" s="2" customFormat="1">
      <c r="A129" s="35"/>
      <c r="B129" s="36"/>
      <c r="C129" s="37"/>
      <c r="D129" s="210" t="s">
        <v>141</v>
      </c>
      <c r="E129" s="37"/>
      <c r="F129" s="211" t="s">
        <v>159</v>
      </c>
      <c r="G129" s="37"/>
      <c r="H129" s="37"/>
      <c r="I129" s="212"/>
      <c r="J129" s="212"/>
      <c r="K129" s="37"/>
      <c r="L129" s="37"/>
      <c r="M129" s="41"/>
      <c r="N129" s="213"/>
      <c r="O129" s="214"/>
      <c r="P129" s="88"/>
      <c r="Q129" s="88"/>
      <c r="R129" s="88"/>
      <c r="S129" s="88"/>
      <c r="T129" s="88"/>
      <c r="U129" s="88"/>
      <c r="V129" s="88"/>
      <c r="W129" s="88"/>
      <c r="X129" s="88"/>
      <c r="Y129" s="89"/>
      <c r="Z129" s="35"/>
      <c r="AA129" s="35"/>
      <c r="AB129" s="35"/>
      <c r="AC129" s="35"/>
      <c r="AD129" s="35"/>
      <c r="AE129" s="35"/>
      <c r="AT129" s="14" t="s">
        <v>141</v>
      </c>
      <c r="AU129" s="14" t="s">
        <v>80</v>
      </c>
    </row>
    <row r="130" s="2" customFormat="1" ht="24.15" customHeight="1">
      <c r="A130" s="35"/>
      <c r="B130" s="36"/>
      <c r="C130" s="194" t="s">
        <v>161</v>
      </c>
      <c r="D130" s="194" t="s">
        <v>132</v>
      </c>
      <c r="E130" s="195" t="s">
        <v>162</v>
      </c>
      <c r="F130" s="196" t="s">
        <v>163</v>
      </c>
      <c r="G130" s="197" t="s">
        <v>155</v>
      </c>
      <c r="H130" s="198">
        <v>60</v>
      </c>
      <c r="I130" s="199"/>
      <c r="J130" s="200"/>
      <c r="K130" s="201">
        <f>ROUND(P130*H130,2)</f>
        <v>0</v>
      </c>
      <c r="L130" s="196" t="s">
        <v>136</v>
      </c>
      <c r="M130" s="202"/>
      <c r="N130" s="203" t="s">
        <v>1</v>
      </c>
      <c r="O130" s="204" t="s">
        <v>43</v>
      </c>
      <c r="P130" s="205">
        <f>I130+J130</f>
        <v>0</v>
      </c>
      <c r="Q130" s="205">
        <f>ROUND(I130*H130,2)</f>
        <v>0</v>
      </c>
      <c r="R130" s="205">
        <f>ROUND(J130*H130,2)</f>
        <v>0</v>
      </c>
      <c r="S130" s="88"/>
      <c r="T130" s="206">
        <f>S130*H130</f>
        <v>0</v>
      </c>
      <c r="U130" s="206">
        <v>0</v>
      </c>
      <c r="V130" s="206">
        <f>U130*H130</f>
        <v>0</v>
      </c>
      <c r="W130" s="206">
        <v>0</v>
      </c>
      <c r="X130" s="206">
        <f>W130*H130</f>
        <v>0</v>
      </c>
      <c r="Y130" s="207" t="s">
        <v>1</v>
      </c>
      <c r="Z130" s="35"/>
      <c r="AA130" s="35"/>
      <c r="AB130" s="35"/>
      <c r="AC130" s="35"/>
      <c r="AD130" s="35"/>
      <c r="AE130" s="35"/>
      <c r="AR130" s="208" t="s">
        <v>137</v>
      </c>
      <c r="AT130" s="208" t="s">
        <v>132</v>
      </c>
      <c r="AU130" s="208" t="s">
        <v>80</v>
      </c>
      <c r="AY130" s="14" t="s">
        <v>138</v>
      </c>
      <c r="BE130" s="209">
        <f>IF(O130="základní",K130,0)</f>
        <v>0</v>
      </c>
      <c r="BF130" s="209">
        <f>IF(O130="snížená",K130,0)</f>
        <v>0</v>
      </c>
      <c r="BG130" s="209">
        <f>IF(O130="zákl. přenesená",K130,0)</f>
        <v>0</v>
      </c>
      <c r="BH130" s="209">
        <f>IF(O130="sníž. přenesená",K130,0)</f>
        <v>0</v>
      </c>
      <c r="BI130" s="209">
        <f>IF(O130="nulová",K130,0)</f>
        <v>0</v>
      </c>
      <c r="BJ130" s="14" t="s">
        <v>88</v>
      </c>
      <c r="BK130" s="209">
        <f>ROUND(P130*H130,2)</f>
        <v>0</v>
      </c>
      <c r="BL130" s="14" t="s">
        <v>139</v>
      </c>
      <c r="BM130" s="208" t="s">
        <v>164</v>
      </c>
    </row>
    <row r="131" s="2" customFormat="1">
      <c r="A131" s="35"/>
      <c r="B131" s="36"/>
      <c r="C131" s="37"/>
      <c r="D131" s="210" t="s">
        <v>141</v>
      </c>
      <c r="E131" s="37"/>
      <c r="F131" s="211" t="s">
        <v>163</v>
      </c>
      <c r="G131" s="37"/>
      <c r="H131" s="37"/>
      <c r="I131" s="212"/>
      <c r="J131" s="212"/>
      <c r="K131" s="37"/>
      <c r="L131" s="37"/>
      <c r="M131" s="41"/>
      <c r="N131" s="213"/>
      <c r="O131" s="214"/>
      <c r="P131" s="88"/>
      <c r="Q131" s="88"/>
      <c r="R131" s="88"/>
      <c r="S131" s="88"/>
      <c r="T131" s="88"/>
      <c r="U131" s="88"/>
      <c r="V131" s="88"/>
      <c r="W131" s="88"/>
      <c r="X131" s="88"/>
      <c r="Y131" s="89"/>
      <c r="Z131" s="35"/>
      <c r="AA131" s="35"/>
      <c r="AB131" s="35"/>
      <c r="AC131" s="35"/>
      <c r="AD131" s="35"/>
      <c r="AE131" s="35"/>
      <c r="AT131" s="14" t="s">
        <v>141</v>
      </c>
      <c r="AU131" s="14" t="s">
        <v>80</v>
      </c>
    </row>
    <row r="132" s="2" customFormat="1" ht="37.8" customHeight="1">
      <c r="A132" s="35"/>
      <c r="B132" s="36"/>
      <c r="C132" s="194" t="s">
        <v>137</v>
      </c>
      <c r="D132" s="194" t="s">
        <v>132</v>
      </c>
      <c r="E132" s="195" t="s">
        <v>165</v>
      </c>
      <c r="F132" s="196" t="s">
        <v>166</v>
      </c>
      <c r="G132" s="197" t="s">
        <v>135</v>
      </c>
      <c r="H132" s="198">
        <v>10</v>
      </c>
      <c r="I132" s="199"/>
      <c r="J132" s="200"/>
      <c r="K132" s="201">
        <f>ROUND(P132*H132,2)</f>
        <v>0</v>
      </c>
      <c r="L132" s="196" t="s">
        <v>136</v>
      </c>
      <c r="M132" s="202"/>
      <c r="N132" s="203" t="s">
        <v>1</v>
      </c>
      <c r="O132" s="204" t="s">
        <v>43</v>
      </c>
      <c r="P132" s="205">
        <f>I132+J132</f>
        <v>0</v>
      </c>
      <c r="Q132" s="205">
        <f>ROUND(I132*H132,2)</f>
        <v>0</v>
      </c>
      <c r="R132" s="205">
        <f>ROUND(J132*H132,2)</f>
        <v>0</v>
      </c>
      <c r="S132" s="88"/>
      <c r="T132" s="206">
        <f>S132*H132</f>
        <v>0</v>
      </c>
      <c r="U132" s="206">
        <v>0</v>
      </c>
      <c r="V132" s="206">
        <f>U132*H132</f>
        <v>0</v>
      </c>
      <c r="W132" s="206">
        <v>0</v>
      </c>
      <c r="X132" s="206">
        <f>W132*H132</f>
        <v>0</v>
      </c>
      <c r="Y132" s="207" t="s">
        <v>1</v>
      </c>
      <c r="Z132" s="35"/>
      <c r="AA132" s="35"/>
      <c r="AB132" s="35"/>
      <c r="AC132" s="35"/>
      <c r="AD132" s="35"/>
      <c r="AE132" s="35"/>
      <c r="AR132" s="208" t="s">
        <v>137</v>
      </c>
      <c r="AT132" s="208" t="s">
        <v>132</v>
      </c>
      <c r="AU132" s="208" t="s">
        <v>80</v>
      </c>
      <c r="AY132" s="14" t="s">
        <v>138</v>
      </c>
      <c r="BE132" s="209">
        <f>IF(O132="základní",K132,0)</f>
        <v>0</v>
      </c>
      <c r="BF132" s="209">
        <f>IF(O132="snížená",K132,0)</f>
        <v>0</v>
      </c>
      <c r="BG132" s="209">
        <f>IF(O132="zákl. přenesená",K132,0)</f>
        <v>0</v>
      </c>
      <c r="BH132" s="209">
        <f>IF(O132="sníž. přenesená",K132,0)</f>
        <v>0</v>
      </c>
      <c r="BI132" s="209">
        <f>IF(O132="nulová",K132,0)</f>
        <v>0</v>
      </c>
      <c r="BJ132" s="14" t="s">
        <v>88</v>
      </c>
      <c r="BK132" s="209">
        <f>ROUND(P132*H132,2)</f>
        <v>0</v>
      </c>
      <c r="BL132" s="14" t="s">
        <v>139</v>
      </c>
      <c r="BM132" s="208" t="s">
        <v>167</v>
      </c>
    </row>
    <row r="133" s="2" customFormat="1">
      <c r="A133" s="35"/>
      <c r="B133" s="36"/>
      <c r="C133" s="37"/>
      <c r="D133" s="210" t="s">
        <v>141</v>
      </c>
      <c r="E133" s="37"/>
      <c r="F133" s="211" t="s">
        <v>166</v>
      </c>
      <c r="G133" s="37"/>
      <c r="H133" s="37"/>
      <c r="I133" s="212"/>
      <c r="J133" s="212"/>
      <c r="K133" s="37"/>
      <c r="L133" s="37"/>
      <c r="M133" s="41"/>
      <c r="N133" s="213"/>
      <c r="O133" s="214"/>
      <c r="P133" s="88"/>
      <c r="Q133" s="88"/>
      <c r="R133" s="88"/>
      <c r="S133" s="88"/>
      <c r="T133" s="88"/>
      <c r="U133" s="88"/>
      <c r="V133" s="88"/>
      <c r="W133" s="88"/>
      <c r="X133" s="88"/>
      <c r="Y133" s="89"/>
      <c r="Z133" s="35"/>
      <c r="AA133" s="35"/>
      <c r="AB133" s="35"/>
      <c r="AC133" s="35"/>
      <c r="AD133" s="35"/>
      <c r="AE133" s="35"/>
      <c r="AT133" s="14" t="s">
        <v>141</v>
      </c>
      <c r="AU133" s="14" t="s">
        <v>80</v>
      </c>
    </row>
    <row r="134" s="2" customFormat="1" ht="33" customHeight="1">
      <c r="A134" s="35"/>
      <c r="B134" s="36"/>
      <c r="C134" s="194" t="s">
        <v>168</v>
      </c>
      <c r="D134" s="194" t="s">
        <v>132</v>
      </c>
      <c r="E134" s="195" t="s">
        <v>169</v>
      </c>
      <c r="F134" s="196" t="s">
        <v>170</v>
      </c>
      <c r="G134" s="197" t="s">
        <v>155</v>
      </c>
      <c r="H134" s="198">
        <v>121</v>
      </c>
      <c r="I134" s="199"/>
      <c r="J134" s="200"/>
      <c r="K134" s="201">
        <f>ROUND(P134*H134,2)</f>
        <v>0</v>
      </c>
      <c r="L134" s="196" t="s">
        <v>136</v>
      </c>
      <c r="M134" s="202"/>
      <c r="N134" s="203" t="s">
        <v>1</v>
      </c>
      <c r="O134" s="204" t="s">
        <v>43</v>
      </c>
      <c r="P134" s="205">
        <f>I134+J134</f>
        <v>0</v>
      </c>
      <c r="Q134" s="205">
        <f>ROUND(I134*H134,2)</f>
        <v>0</v>
      </c>
      <c r="R134" s="205">
        <f>ROUND(J134*H134,2)</f>
        <v>0</v>
      </c>
      <c r="S134" s="88"/>
      <c r="T134" s="206">
        <f>S134*H134</f>
        <v>0</v>
      </c>
      <c r="U134" s="206">
        <v>0</v>
      </c>
      <c r="V134" s="206">
        <f>U134*H134</f>
        <v>0</v>
      </c>
      <c r="W134" s="206">
        <v>0</v>
      </c>
      <c r="X134" s="206">
        <f>W134*H134</f>
        <v>0</v>
      </c>
      <c r="Y134" s="207" t="s">
        <v>1</v>
      </c>
      <c r="Z134" s="35"/>
      <c r="AA134" s="35"/>
      <c r="AB134" s="35"/>
      <c r="AC134" s="35"/>
      <c r="AD134" s="35"/>
      <c r="AE134" s="35"/>
      <c r="AR134" s="208" t="s">
        <v>137</v>
      </c>
      <c r="AT134" s="208" t="s">
        <v>132</v>
      </c>
      <c r="AU134" s="208" t="s">
        <v>80</v>
      </c>
      <c r="AY134" s="14" t="s">
        <v>138</v>
      </c>
      <c r="BE134" s="209">
        <f>IF(O134="základní",K134,0)</f>
        <v>0</v>
      </c>
      <c r="BF134" s="209">
        <f>IF(O134="snížená",K134,0)</f>
        <v>0</v>
      </c>
      <c r="BG134" s="209">
        <f>IF(O134="zákl. přenesená",K134,0)</f>
        <v>0</v>
      </c>
      <c r="BH134" s="209">
        <f>IF(O134="sníž. přenesená",K134,0)</f>
        <v>0</v>
      </c>
      <c r="BI134" s="209">
        <f>IF(O134="nulová",K134,0)</f>
        <v>0</v>
      </c>
      <c r="BJ134" s="14" t="s">
        <v>88</v>
      </c>
      <c r="BK134" s="209">
        <f>ROUND(P134*H134,2)</f>
        <v>0</v>
      </c>
      <c r="BL134" s="14" t="s">
        <v>139</v>
      </c>
      <c r="BM134" s="208" t="s">
        <v>171</v>
      </c>
    </row>
    <row r="135" s="2" customFormat="1">
      <c r="A135" s="35"/>
      <c r="B135" s="36"/>
      <c r="C135" s="37"/>
      <c r="D135" s="210" t="s">
        <v>141</v>
      </c>
      <c r="E135" s="37"/>
      <c r="F135" s="211" t="s">
        <v>170</v>
      </c>
      <c r="G135" s="37"/>
      <c r="H135" s="37"/>
      <c r="I135" s="212"/>
      <c r="J135" s="212"/>
      <c r="K135" s="37"/>
      <c r="L135" s="37"/>
      <c r="M135" s="41"/>
      <c r="N135" s="213"/>
      <c r="O135" s="214"/>
      <c r="P135" s="88"/>
      <c r="Q135" s="88"/>
      <c r="R135" s="88"/>
      <c r="S135" s="88"/>
      <c r="T135" s="88"/>
      <c r="U135" s="88"/>
      <c r="V135" s="88"/>
      <c r="W135" s="88"/>
      <c r="X135" s="88"/>
      <c r="Y135" s="89"/>
      <c r="Z135" s="35"/>
      <c r="AA135" s="35"/>
      <c r="AB135" s="35"/>
      <c r="AC135" s="35"/>
      <c r="AD135" s="35"/>
      <c r="AE135" s="35"/>
      <c r="AT135" s="14" t="s">
        <v>141</v>
      </c>
      <c r="AU135" s="14" t="s">
        <v>80</v>
      </c>
    </row>
    <row r="136" s="2" customFormat="1" ht="33" customHeight="1">
      <c r="A136" s="35"/>
      <c r="B136" s="36"/>
      <c r="C136" s="194" t="s">
        <v>172</v>
      </c>
      <c r="D136" s="194" t="s">
        <v>132</v>
      </c>
      <c r="E136" s="195" t="s">
        <v>173</v>
      </c>
      <c r="F136" s="196" t="s">
        <v>174</v>
      </c>
      <c r="G136" s="197" t="s">
        <v>155</v>
      </c>
      <c r="H136" s="198">
        <v>54</v>
      </c>
      <c r="I136" s="199"/>
      <c r="J136" s="200"/>
      <c r="K136" s="201">
        <f>ROUND(P136*H136,2)</f>
        <v>0</v>
      </c>
      <c r="L136" s="196" t="s">
        <v>136</v>
      </c>
      <c r="M136" s="202"/>
      <c r="N136" s="203" t="s">
        <v>1</v>
      </c>
      <c r="O136" s="204" t="s">
        <v>43</v>
      </c>
      <c r="P136" s="205">
        <f>I136+J136</f>
        <v>0</v>
      </c>
      <c r="Q136" s="205">
        <f>ROUND(I136*H136,2)</f>
        <v>0</v>
      </c>
      <c r="R136" s="205">
        <f>ROUND(J136*H136,2)</f>
        <v>0</v>
      </c>
      <c r="S136" s="88"/>
      <c r="T136" s="206">
        <f>S136*H136</f>
        <v>0</v>
      </c>
      <c r="U136" s="206">
        <v>0</v>
      </c>
      <c r="V136" s="206">
        <f>U136*H136</f>
        <v>0</v>
      </c>
      <c r="W136" s="206">
        <v>0</v>
      </c>
      <c r="X136" s="206">
        <f>W136*H136</f>
        <v>0</v>
      </c>
      <c r="Y136" s="207" t="s">
        <v>1</v>
      </c>
      <c r="Z136" s="35"/>
      <c r="AA136" s="35"/>
      <c r="AB136" s="35"/>
      <c r="AC136" s="35"/>
      <c r="AD136" s="35"/>
      <c r="AE136" s="35"/>
      <c r="AR136" s="208" t="s">
        <v>137</v>
      </c>
      <c r="AT136" s="208" t="s">
        <v>132</v>
      </c>
      <c r="AU136" s="208" t="s">
        <v>80</v>
      </c>
      <c r="AY136" s="14" t="s">
        <v>138</v>
      </c>
      <c r="BE136" s="209">
        <f>IF(O136="základní",K136,0)</f>
        <v>0</v>
      </c>
      <c r="BF136" s="209">
        <f>IF(O136="snížená",K136,0)</f>
        <v>0</v>
      </c>
      <c r="BG136" s="209">
        <f>IF(O136="zákl. přenesená",K136,0)</f>
        <v>0</v>
      </c>
      <c r="BH136" s="209">
        <f>IF(O136="sníž. přenesená",K136,0)</f>
        <v>0</v>
      </c>
      <c r="BI136" s="209">
        <f>IF(O136="nulová",K136,0)</f>
        <v>0</v>
      </c>
      <c r="BJ136" s="14" t="s">
        <v>88</v>
      </c>
      <c r="BK136" s="209">
        <f>ROUND(P136*H136,2)</f>
        <v>0</v>
      </c>
      <c r="BL136" s="14" t="s">
        <v>139</v>
      </c>
      <c r="BM136" s="208" t="s">
        <v>175</v>
      </c>
    </row>
    <row r="137" s="2" customFormat="1">
      <c r="A137" s="35"/>
      <c r="B137" s="36"/>
      <c r="C137" s="37"/>
      <c r="D137" s="210" t="s">
        <v>141</v>
      </c>
      <c r="E137" s="37"/>
      <c r="F137" s="211" t="s">
        <v>174</v>
      </c>
      <c r="G137" s="37"/>
      <c r="H137" s="37"/>
      <c r="I137" s="212"/>
      <c r="J137" s="212"/>
      <c r="K137" s="37"/>
      <c r="L137" s="37"/>
      <c r="M137" s="41"/>
      <c r="N137" s="213"/>
      <c r="O137" s="214"/>
      <c r="P137" s="88"/>
      <c r="Q137" s="88"/>
      <c r="R137" s="88"/>
      <c r="S137" s="88"/>
      <c r="T137" s="88"/>
      <c r="U137" s="88"/>
      <c r="V137" s="88"/>
      <c r="W137" s="88"/>
      <c r="X137" s="88"/>
      <c r="Y137" s="89"/>
      <c r="Z137" s="35"/>
      <c r="AA137" s="35"/>
      <c r="AB137" s="35"/>
      <c r="AC137" s="35"/>
      <c r="AD137" s="35"/>
      <c r="AE137" s="35"/>
      <c r="AT137" s="14" t="s">
        <v>141</v>
      </c>
      <c r="AU137" s="14" t="s">
        <v>80</v>
      </c>
    </row>
    <row r="138" s="2" customFormat="1" ht="33" customHeight="1">
      <c r="A138" s="35"/>
      <c r="B138" s="36"/>
      <c r="C138" s="194" t="s">
        <v>176</v>
      </c>
      <c r="D138" s="194" t="s">
        <v>132</v>
      </c>
      <c r="E138" s="195" t="s">
        <v>177</v>
      </c>
      <c r="F138" s="196" t="s">
        <v>178</v>
      </c>
      <c r="G138" s="197" t="s">
        <v>155</v>
      </c>
      <c r="H138" s="198">
        <v>96</v>
      </c>
      <c r="I138" s="199"/>
      <c r="J138" s="200"/>
      <c r="K138" s="201">
        <f>ROUND(P138*H138,2)</f>
        <v>0</v>
      </c>
      <c r="L138" s="196" t="s">
        <v>136</v>
      </c>
      <c r="M138" s="202"/>
      <c r="N138" s="203" t="s">
        <v>1</v>
      </c>
      <c r="O138" s="204" t="s">
        <v>43</v>
      </c>
      <c r="P138" s="205">
        <f>I138+J138</f>
        <v>0</v>
      </c>
      <c r="Q138" s="205">
        <f>ROUND(I138*H138,2)</f>
        <v>0</v>
      </c>
      <c r="R138" s="205">
        <f>ROUND(J138*H138,2)</f>
        <v>0</v>
      </c>
      <c r="S138" s="88"/>
      <c r="T138" s="206">
        <f>S138*H138</f>
        <v>0</v>
      </c>
      <c r="U138" s="206">
        <v>0</v>
      </c>
      <c r="V138" s="206">
        <f>U138*H138</f>
        <v>0</v>
      </c>
      <c r="W138" s="206">
        <v>0</v>
      </c>
      <c r="X138" s="206">
        <f>W138*H138</f>
        <v>0</v>
      </c>
      <c r="Y138" s="207" t="s">
        <v>1</v>
      </c>
      <c r="Z138" s="35"/>
      <c r="AA138" s="35"/>
      <c r="AB138" s="35"/>
      <c r="AC138" s="35"/>
      <c r="AD138" s="35"/>
      <c r="AE138" s="35"/>
      <c r="AR138" s="208" t="s">
        <v>137</v>
      </c>
      <c r="AT138" s="208" t="s">
        <v>132</v>
      </c>
      <c r="AU138" s="208" t="s">
        <v>80</v>
      </c>
      <c r="AY138" s="14" t="s">
        <v>138</v>
      </c>
      <c r="BE138" s="209">
        <f>IF(O138="základní",K138,0)</f>
        <v>0</v>
      </c>
      <c r="BF138" s="209">
        <f>IF(O138="snížená",K138,0)</f>
        <v>0</v>
      </c>
      <c r="BG138" s="209">
        <f>IF(O138="zákl. přenesená",K138,0)</f>
        <v>0</v>
      </c>
      <c r="BH138" s="209">
        <f>IF(O138="sníž. přenesená",K138,0)</f>
        <v>0</v>
      </c>
      <c r="BI138" s="209">
        <f>IF(O138="nulová",K138,0)</f>
        <v>0</v>
      </c>
      <c r="BJ138" s="14" t="s">
        <v>88</v>
      </c>
      <c r="BK138" s="209">
        <f>ROUND(P138*H138,2)</f>
        <v>0</v>
      </c>
      <c r="BL138" s="14" t="s">
        <v>139</v>
      </c>
      <c r="BM138" s="208" t="s">
        <v>179</v>
      </c>
    </row>
    <row r="139" s="2" customFormat="1">
      <c r="A139" s="35"/>
      <c r="B139" s="36"/>
      <c r="C139" s="37"/>
      <c r="D139" s="210" t="s">
        <v>141</v>
      </c>
      <c r="E139" s="37"/>
      <c r="F139" s="211" t="s">
        <v>178</v>
      </c>
      <c r="G139" s="37"/>
      <c r="H139" s="37"/>
      <c r="I139" s="212"/>
      <c r="J139" s="212"/>
      <c r="K139" s="37"/>
      <c r="L139" s="37"/>
      <c r="M139" s="41"/>
      <c r="N139" s="213"/>
      <c r="O139" s="214"/>
      <c r="P139" s="88"/>
      <c r="Q139" s="88"/>
      <c r="R139" s="88"/>
      <c r="S139" s="88"/>
      <c r="T139" s="88"/>
      <c r="U139" s="88"/>
      <c r="V139" s="88"/>
      <c r="W139" s="88"/>
      <c r="X139" s="88"/>
      <c r="Y139" s="89"/>
      <c r="Z139" s="35"/>
      <c r="AA139" s="35"/>
      <c r="AB139" s="35"/>
      <c r="AC139" s="35"/>
      <c r="AD139" s="35"/>
      <c r="AE139" s="35"/>
      <c r="AT139" s="14" t="s">
        <v>141</v>
      </c>
      <c r="AU139" s="14" t="s">
        <v>80</v>
      </c>
    </row>
    <row r="140" s="2" customFormat="1" ht="24.15" customHeight="1">
      <c r="A140" s="35"/>
      <c r="B140" s="36"/>
      <c r="C140" s="194" t="s">
        <v>180</v>
      </c>
      <c r="D140" s="194" t="s">
        <v>132</v>
      </c>
      <c r="E140" s="195" t="s">
        <v>181</v>
      </c>
      <c r="F140" s="196" t="s">
        <v>182</v>
      </c>
      <c r="G140" s="197" t="s">
        <v>155</v>
      </c>
      <c r="H140" s="198">
        <v>28</v>
      </c>
      <c r="I140" s="199"/>
      <c r="J140" s="200"/>
      <c r="K140" s="201">
        <f>ROUND(P140*H140,2)</f>
        <v>0</v>
      </c>
      <c r="L140" s="196" t="s">
        <v>136</v>
      </c>
      <c r="M140" s="202"/>
      <c r="N140" s="203" t="s">
        <v>1</v>
      </c>
      <c r="O140" s="204" t="s">
        <v>43</v>
      </c>
      <c r="P140" s="205">
        <f>I140+J140</f>
        <v>0</v>
      </c>
      <c r="Q140" s="205">
        <f>ROUND(I140*H140,2)</f>
        <v>0</v>
      </c>
      <c r="R140" s="205">
        <f>ROUND(J140*H140,2)</f>
        <v>0</v>
      </c>
      <c r="S140" s="88"/>
      <c r="T140" s="206">
        <f>S140*H140</f>
        <v>0</v>
      </c>
      <c r="U140" s="206">
        <v>0</v>
      </c>
      <c r="V140" s="206">
        <f>U140*H140</f>
        <v>0</v>
      </c>
      <c r="W140" s="206">
        <v>0</v>
      </c>
      <c r="X140" s="206">
        <f>W140*H140</f>
        <v>0</v>
      </c>
      <c r="Y140" s="207" t="s">
        <v>1</v>
      </c>
      <c r="Z140" s="35"/>
      <c r="AA140" s="35"/>
      <c r="AB140" s="35"/>
      <c r="AC140" s="35"/>
      <c r="AD140" s="35"/>
      <c r="AE140" s="35"/>
      <c r="AR140" s="208" t="s">
        <v>137</v>
      </c>
      <c r="AT140" s="208" t="s">
        <v>132</v>
      </c>
      <c r="AU140" s="208" t="s">
        <v>80</v>
      </c>
      <c r="AY140" s="14" t="s">
        <v>138</v>
      </c>
      <c r="BE140" s="209">
        <f>IF(O140="základní",K140,0)</f>
        <v>0</v>
      </c>
      <c r="BF140" s="209">
        <f>IF(O140="snížená",K140,0)</f>
        <v>0</v>
      </c>
      <c r="BG140" s="209">
        <f>IF(O140="zákl. přenesená",K140,0)</f>
        <v>0</v>
      </c>
      <c r="BH140" s="209">
        <f>IF(O140="sníž. přenesená",K140,0)</f>
        <v>0</v>
      </c>
      <c r="BI140" s="209">
        <f>IF(O140="nulová",K140,0)</f>
        <v>0</v>
      </c>
      <c r="BJ140" s="14" t="s">
        <v>88</v>
      </c>
      <c r="BK140" s="209">
        <f>ROUND(P140*H140,2)</f>
        <v>0</v>
      </c>
      <c r="BL140" s="14" t="s">
        <v>139</v>
      </c>
      <c r="BM140" s="208" t="s">
        <v>183</v>
      </c>
    </row>
    <row r="141" s="2" customFormat="1">
      <c r="A141" s="35"/>
      <c r="B141" s="36"/>
      <c r="C141" s="37"/>
      <c r="D141" s="210" t="s">
        <v>141</v>
      </c>
      <c r="E141" s="37"/>
      <c r="F141" s="211" t="s">
        <v>182</v>
      </c>
      <c r="G141" s="37"/>
      <c r="H141" s="37"/>
      <c r="I141" s="212"/>
      <c r="J141" s="212"/>
      <c r="K141" s="37"/>
      <c r="L141" s="37"/>
      <c r="M141" s="41"/>
      <c r="N141" s="213"/>
      <c r="O141" s="214"/>
      <c r="P141" s="88"/>
      <c r="Q141" s="88"/>
      <c r="R141" s="88"/>
      <c r="S141" s="88"/>
      <c r="T141" s="88"/>
      <c r="U141" s="88"/>
      <c r="V141" s="88"/>
      <c r="W141" s="88"/>
      <c r="X141" s="88"/>
      <c r="Y141" s="89"/>
      <c r="Z141" s="35"/>
      <c r="AA141" s="35"/>
      <c r="AB141" s="35"/>
      <c r="AC141" s="35"/>
      <c r="AD141" s="35"/>
      <c r="AE141" s="35"/>
      <c r="AT141" s="14" t="s">
        <v>141</v>
      </c>
      <c r="AU141" s="14" t="s">
        <v>80</v>
      </c>
    </row>
    <row r="142" s="2" customFormat="1" ht="37.8" customHeight="1">
      <c r="A142" s="35"/>
      <c r="B142" s="36"/>
      <c r="C142" s="194" t="s">
        <v>184</v>
      </c>
      <c r="D142" s="194" t="s">
        <v>132</v>
      </c>
      <c r="E142" s="195" t="s">
        <v>185</v>
      </c>
      <c r="F142" s="196" t="s">
        <v>186</v>
      </c>
      <c r="G142" s="197" t="s">
        <v>155</v>
      </c>
      <c r="H142" s="198">
        <v>204</v>
      </c>
      <c r="I142" s="199"/>
      <c r="J142" s="200"/>
      <c r="K142" s="201">
        <f>ROUND(P142*H142,2)</f>
        <v>0</v>
      </c>
      <c r="L142" s="196" t="s">
        <v>136</v>
      </c>
      <c r="M142" s="202"/>
      <c r="N142" s="203" t="s">
        <v>1</v>
      </c>
      <c r="O142" s="204" t="s">
        <v>43</v>
      </c>
      <c r="P142" s="205">
        <f>I142+J142</f>
        <v>0</v>
      </c>
      <c r="Q142" s="205">
        <f>ROUND(I142*H142,2)</f>
        <v>0</v>
      </c>
      <c r="R142" s="205">
        <f>ROUND(J142*H142,2)</f>
        <v>0</v>
      </c>
      <c r="S142" s="88"/>
      <c r="T142" s="206">
        <f>S142*H142</f>
        <v>0</v>
      </c>
      <c r="U142" s="206">
        <v>0</v>
      </c>
      <c r="V142" s="206">
        <f>U142*H142</f>
        <v>0</v>
      </c>
      <c r="W142" s="206">
        <v>0</v>
      </c>
      <c r="X142" s="206">
        <f>W142*H142</f>
        <v>0</v>
      </c>
      <c r="Y142" s="207" t="s">
        <v>1</v>
      </c>
      <c r="Z142" s="35"/>
      <c r="AA142" s="35"/>
      <c r="AB142" s="35"/>
      <c r="AC142" s="35"/>
      <c r="AD142" s="35"/>
      <c r="AE142" s="35"/>
      <c r="AR142" s="208" t="s">
        <v>137</v>
      </c>
      <c r="AT142" s="208" t="s">
        <v>132</v>
      </c>
      <c r="AU142" s="208" t="s">
        <v>80</v>
      </c>
      <c r="AY142" s="14" t="s">
        <v>138</v>
      </c>
      <c r="BE142" s="209">
        <f>IF(O142="základní",K142,0)</f>
        <v>0</v>
      </c>
      <c r="BF142" s="209">
        <f>IF(O142="snížená",K142,0)</f>
        <v>0</v>
      </c>
      <c r="BG142" s="209">
        <f>IF(O142="zákl. přenesená",K142,0)</f>
        <v>0</v>
      </c>
      <c r="BH142" s="209">
        <f>IF(O142="sníž. přenesená",K142,0)</f>
        <v>0</v>
      </c>
      <c r="BI142" s="209">
        <f>IF(O142="nulová",K142,0)</f>
        <v>0</v>
      </c>
      <c r="BJ142" s="14" t="s">
        <v>88</v>
      </c>
      <c r="BK142" s="209">
        <f>ROUND(P142*H142,2)</f>
        <v>0</v>
      </c>
      <c r="BL142" s="14" t="s">
        <v>139</v>
      </c>
      <c r="BM142" s="208" t="s">
        <v>187</v>
      </c>
    </row>
    <row r="143" s="2" customFormat="1">
      <c r="A143" s="35"/>
      <c r="B143" s="36"/>
      <c r="C143" s="37"/>
      <c r="D143" s="210" t="s">
        <v>141</v>
      </c>
      <c r="E143" s="37"/>
      <c r="F143" s="211" t="s">
        <v>186</v>
      </c>
      <c r="G143" s="37"/>
      <c r="H143" s="37"/>
      <c r="I143" s="212"/>
      <c r="J143" s="212"/>
      <c r="K143" s="37"/>
      <c r="L143" s="37"/>
      <c r="M143" s="41"/>
      <c r="N143" s="213"/>
      <c r="O143" s="214"/>
      <c r="P143" s="88"/>
      <c r="Q143" s="88"/>
      <c r="R143" s="88"/>
      <c r="S143" s="88"/>
      <c r="T143" s="88"/>
      <c r="U143" s="88"/>
      <c r="V143" s="88"/>
      <c r="W143" s="88"/>
      <c r="X143" s="88"/>
      <c r="Y143" s="89"/>
      <c r="Z143" s="35"/>
      <c r="AA143" s="35"/>
      <c r="AB143" s="35"/>
      <c r="AC143" s="35"/>
      <c r="AD143" s="35"/>
      <c r="AE143" s="35"/>
      <c r="AT143" s="14" t="s">
        <v>141</v>
      </c>
      <c r="AU143" s="14" t="s">
        <v>80</v>
      </c>
    </row>
    <row r="144" s="2" customFormat="1" ht="49.05" customHeight="1">
      <c r="A144" s="35"/>
      <c r="B144" s="36"/>
      <c r="C144" s="194" t="s">
        <v>188</v>
      </c>
      <c r="D144" s="194" t="s">
        <v>132</v>
      </c>
      <c r="E144" s="195" t="s">
        <v>189</v>
      </c>
      <c r="F144" s="196" t="s">
        <v>190</v>
      </c>
      <c r="G144" s="197" t="s">
        <v>155</v>
      </c>
      <c r="H144" s="198">
        <v>34</v>
      </c>
      <c r="I144" s="199"/>
      <c r="J144" s="200"/>
      <c r="K144" s="201">
        <f>ROUND(P144*H144,2)</f>
        <v>0</v>
      </c>
      <c r="L144" s="196" t="s">
        <v>136</v>
      </c>
      <c r="M144" s="202"/>
      <c r="N144" s="203" t="s">
        <v>1</v>
      </c>
      <c r="O144" s="204" t="s">
        <v>43</v>
      </c>
      <c r="P144" s="205">
        <f>I144+J144</f>
        <v>0</v>
      </c>
      <c r="Q144" s="205">
        <f>ROUND(I144*H144,2)</f>
        <v>0</v>
      </c>
      <c r="R144" s="205">
        <f>ROUND(J144*H144,2)</f>
        <v>0</v>
      </c>
      <c r="S144" s="88"/>
      <c r="T144" s="206">
        <f>S144*H144</f>
        <v>0</v>
      </c>
      <c r="U144" s="206">
        <v>0</v>
      </c>
      <c r="V144" s="206">
        <f>U144*H144</f>
        <v>0</v>
      </c>
      <c r="W144" s="206">
        <v>0</v>
      </c>
      <c r="X144" s="206">
        <f>W144*H144</f>
        <v>0</v>
      </c>
      <c r="Y144" s="207" t="s">
        <v>1</v>
      </c>
      <c r="Z144" s="35"/>
      <c r="AA144" s="35"/>
      <c r="AB144" s="35"/>
      <c r="AC144" s="35"/>
      <c r="AD144" s="35"/>
      <c r="AE144" s="35"/>
      <c r="AR144" s="208" t="s">
        <v>137</v>
      </c>
      <c r="AT144" s="208" t="s">
        <v>132</v>
      </c>
      <c r="AU144" s="208" t="s">
        <v>80</v>
      </c>
      <c r="AY144" s="14" t="s">
        <v>138</v>
      </c>
      <c r="BE144" s="209">
        <f>IF(O144="základní",K144,0)</f>
        <v>0</v>
      </c>
      <c r="BF144" s="209">
        <f>IF(O144="snížená",K144,0)</f>
        <v>0</v>
      </c>
      <c r="BG144" s="209">
        <f>IF(O144="zákl. přenesená",K144,0)</f>
        <v>0</v>
      </c>
      <c r="BH144" s="209">
        <f>IF(O144="sníž. přenesená",K144,0)</f>
        <v>0</v>
      </c>
      <c r="BI144" s="209">
        <f>IF(O144="nulová",K144,0)</f>
        <v>0</v>
      </c>
      <c r="BJ144" s="14" t="s">
        <v>88</v>
      </c>
      <c r="BK144" s="209">
        <f>ROUND(P144*H144,2)</f>
        <v>0</v>
      </c>
      <c r="BL144" s="14" t="s">
        <v>139</v>
      </c>
      <c r="BM144" s="208" t="s">
        <v>191</v>
      </c>
    </row>
    <row r="145" s="2" customFormat="1">
      <c r="A145" s="35"/>
      <c r="B145" s="36"/>
      <c r="C145" s="37"/>
      <c r="D145" s="210" t="s">
        <v>141</v>
      </c>
      <c r="E145" s="37"/>
      <c r="F145" s="211" t="s">
        <v>190</v>
      </c>
      <c r="G145" s="37"/>
      <c r="H145" s="37"/>
      <c r="I145" s="212"/>
      <c r="J145" s="212"/>
      <c r="K145" s="37"/>
      <c r="L145" s="37"/>
      <c r="M145" s="41"/>
      <c r="N145" s="213"/>
      <c r="O145" s="214"/>
      <c r="P145" s="88"/>
      <c r="Q145" s="88"/>
      <c r="R145" s="88"/>
      <c r="S145" s="88"/>
      <c r="T145" s="88"/>
      <c r="U145" s="88"/>
      <c r="V145" s="88"/>
      <c r="W145" s="88"/>
      <c r="X145" s="88"/>
      <c r="Y145" s="89"/>
      <c r="Z145" s="35"/>
      <c r="AA145" s="35"/>
      <c r="AB145" s="35"/>
      <c r="AC145" s="35"/>
      <c r="AD145" s="35"/>
      <c r="AE145" s="35"/>
      <c r="AT145" s="14" t="s">
        <v>141</v>
      </c>
      <c r="AU145" s="14" t="s">
        <v>80</v>
      </c>
    </row>
    <row r="146" s="2" customFormat="1" ht="37.8" customHeight="1">
      <c r="A146" s="35"/>
      <c r="B146" s="36"/>
      <c r="C146" s="194" t="s">
        <v>9</v>
      </c>
      <c r="D146" s="194" t="s">
        <v>132</v>
      </c>
      <c r="E146" s="195" t="s">
        <v>192</v>
      </c>
      <c r="F146" s="196" t="s">
        <v>193</v>
      </c>
      <c r="G146" s="197" t="s">
        <v>135</v>
      </c>
      <c r="H146" s="198">
        <v>6</v>
      </c>
      <c r="I146" s="199"/>
      <c r="J146" s="200"/>
      <c r="K146" s="201">
        <f>ROUND(P146*H146,2)</f>
        <v>0</v>
      </c>
      <c r="L146" s="196" t="s">
        <v>136</v>
      </c>
      <c r="M146" s="202"/>
      <c r="N146" s="203" t="s">
        <v>1</v>
      </c>
      <c r="O146" s="204" t="s">
        <v>43</v>
      </c>
      <c r="P146" s="205">
        <f>I146+J146</f>
        <v>0</v>
      </c>
      <c r="Q146" s="205">
        <f>ROUND(I146*H146,2)</f>
        <v>0</v>
      </c>
      <c r="R146" s="205">
        <f>ROUND(J146*H146,2)</f>
        <v>0</v>
      </c>
      <c r="S146" s="88"/>
      <c r="T146" s="206">
        <f>S146*H146</f>
        <v>0</v>
      </c>
      <c r="U146" s="206">
        <v>0</v>
      </c>
      <c r="V146" s="206">
        <f>U146*H146</f>
        <v>0</v>
      </c>
      <c r="W146" s="206">
        <v>0</v>
      </c>
      <c r="X146" s="206">
        <f>W146*H146</f>
        <v>0</v>
      </c>
      <c r="Y146" s="207" t="s">
        <v>1</v>
      </c>
      <c r="Z146" s="35"/>
      <c r="AA146" s="35"/>
      <c r="AB146" s="35"/>
      <c r="AC146" s="35"/>
      <c r="AD146" s="35"/>
      <c r="AE146" s="35"/>
      <c r="AR146" s="208" t="s">
        <v>137</v>
      </c>
      <c r="AT146" s="208" t="s">
        <v>132</v>
      </c>
      <c r="AU146" s="208" t="s">
        <v>80</v>
      </c>
      <c r="AY146" s="14" t="s">
        <v>138</v>
      </c>
      <c r="BE146" s="209">
        <f>IF(O146="základní",K146,0)</f>
        <v>0</v>
      </c>
      <c r="BF146" s="209">
        <f>IF(O146="snížená",K146,0)</f>
        <v>0</v>
      </c>
      <c r="BG146" s="209">
        <f>IF(O146="zákl. přenesená",K146,0)</f>
        <v>0</v>
      </c>
      <c r="BH146" s="209">
        <f>IF(O146="sníž. přenesená",K146,0)</f>
        <v>0</v>
      </c>
      <c r="BI146" s="209">
        <f>IF(O146="nulová",K146,0)</f>
        <v>0</v>
      </c>
      <c r="BJ146" s="14" t="s">
        <v>88</v>
      </c>
      <c r="BK146" s="209">
        <f>ROUND(P146*H146,2)</f>
        <v>0</v>
      </c>
      <c r="BL146" s="14" t="s">
        <v>139</v>
      </c>
      <c r="BM146" s="208" t="s">
        <v>194</v>
      </c>
    </row>
    <row r="147" s="2" customFormat="1">
      <c r="A147" s="35"/>
      <c r="B147" s="36"/>
      <c r="C147" s="37"/>
      <c r="D147" s="210" t="s">
        <v>141</v>
      </c>
      <c r="E147" s="37"/>
      <c r="F147" s="211" t="s">
        <v>193</v>
      </c>
      <c r="G147" s="37"/>
      <c r="H147" s="37"/>
      <c r="I147" s="212"/>
      <c r="J147" s="212"/>
      <c r="K147" s="37"/>
      <c r="L147" s="37"/>
      <c r="M147" s="41"/>
      <c r="N147" s="213"/>
      <c r="O147" s="214"/>
      <c r="P147" s="88"/>
      <c r="Q147" s="88"/>
      <c r="R147" s="88"/>
      <c r="S147" s="88"/>
      <c r="T147" s="88"/>
      <c r="U147" s="88"/>
      <c r="V147" s="88"/>
      <c r="W147" s="88"/>
      <c r="X147" s="88"/>
      <c r="Y147" s="89"/>
      <c r="Z147" s="35"/>
      <c r="AA147" s="35"/>
      <c r="AB147" s="35"/>
      <c r="AC147" s="35"/>
      <c r="AD147" s="35"/>
      <c r="AE147" s="35"/>
      <c r="AT147" s="14" t="s">
        <v>141</v>
      </c>
      <c r="AU147" s="14" t="s">
        <v>80</v>
      </c>
    </row>
    <row r="148" s="2" customFormat="1" ht="44.25" customHeight="1">
      <c r="A148" s="35"/>
      <c r="B148" s="36"/>
      <c r="C148" s="194" t="s">
        <v>195</v>
      </c>
      <c r="D148" s="194" t="s">
        <v>132</v>
      </c>
      <c r="E148" s="195" t="s">
        <v>196</v>
      </c>
      <c r="F148" s="196" t="s">
        <v>197</v>
      </c>
      <c r="G148" s="197" t="s">
        <v>135</v>
      </c>
      <c r="H148" s="198">
        <v>1</v>
      </c>
      <c r="I148" s="199"/>
      <c r="J148" s="200"/>
      <c r="K148" s="201">
        <f>ROUND(P148*H148,2)</f>
        <v>0</v>
      </c>
      <c r="L148" s="196" t="s">
        <v>136</v>
      </c>
      <c r="M148" s="202"/>
      <c r="N148" s="203" t="s">
        <v>1</v>
      </c>
      <c r="O148" s="204" t="s">
        <v>43</v>
      </c>
      <c r="P148" s="205">
        <f>I148+J148</f>
        <v>0</v>
      </c>
      <c r="Q148" s="205">
        <f>ROUND(I148*H148,2)</f>
        <v>0</v>
      </c>
      <c r="R148" s="205">
        <f>ROUND(J148*H148,2)</f>
        <v>0</v>
      </c>
      <c r="S148" s="88"/>
      <c r="T148" s="206">
        <f>S148*H148</f>
        <v>0</v>
      </c>
      <c r="U148" s="206">
        <v>0</v>
      </c>
      <c r="V148" s="206">
        <f>U148*H148</f>
        <v>0</v>
      </c>
      <c r="W148" s="206">
        <v>0</v>
      </c>
      <c r="X148" s="206">
        <f>W148*H148</f>
        <v>0</v>
      </c>
      <c r="Y148" s="207" t="s">
        <v>1</v>
      </c>
      <c r="Z148" s="35"/>
      <c r="AA148" s="35"/>
      <c r="AB148" s="35"/>
      <c r="AC148" s="35"/>
      <c r="AD148" s="35"/>
      <c r="AE148" s="35"/>
      <c r="AR148" s="208" t="s">
        <v>137</v>
      </c>
      <c r="AT148" s="208" t="s">
        <v>132</v>
      </c>
      <c r="AU148" s="208" t="s">
        <v>80</v>
      </c>
      <c r="AY148" s="14" t="s">
        <v>138</v>
      </c>
      <c r="BE148" s="209">
        <f>IF(O148="základní",K148,0)</f>
        <v>0</v>
      </c>
      <c r="BF148" s="209">
        <f>IF(O148="snížená",K148,0)</f>
        <v>0</v>
      </c>
      <c r="BG148" s="209">
        <f>IF(O148="zákl. přenesená",K148,0)</f>
        <v>0</v>
      </c>
      <c r="BH148" s="209">
        <f>IF(O148="sníž. přenesená",K148,0)</f>
        <v>0</v>
      </c>
      <c r="BI148" s="209">
        <f>IF(O148="nulová",K148,0)</f>
        <v>0</v>
      </c>
      <c r="BJ148" s="14" t="s">
        <v>88</v>
      </c>
      <c r="BK148" s="209">
        <f>ROUND(P148*H148,2)</f>
        <v>0</v>
      </c>
      <c r="BL148" s="14" t="s">
        <v>139</v>
      </c>
      <c r="BM148" s="208" t="s">
        <v>198</v>
      </c>
    </row>
    <row r="149" s="2" customFormat="1">
      <c r="A149" s="35"/>
      <c r="B149" s="36"/>
      <c r="C149" s="37"/>
      <c r="D149" s="210" t="s">
        <v>141</v>
      </c>
      <c r="E149" s="37"/>
      <c r="F149" s="211" t="s">
        <v>197</v>
      </c>
      <c r="G149" s="37"/>
      <c r="H149" s="37"/>
      <c r="I149" s="212"/>
      <c r="J149" s="212"/>
      <c r="K149" s="37"/>
      <c r="L149" s="37"/>
      <c r="M149" s="41"/>
      <c r="N149" s="213"/>
      <c r="O149" s="214"/>
      <c r="P149" s="88"/>
      <c r="Q149" s="88"/>
      <c r="R149" s="88"/>
      <c r="S149" s="88"/>
      <c r="T149" s="88"/>
      <c r="U149" s="88"/>
      <c r="V149" s="88"/>
      <c r="W149" s="88"/>
      <c r="X149" s="88"/>
      <c r="Y149" s="89"/>
      <c r="Z149" s="35"/>
      <c r="AA149" s="35"/>
      <c r="AB149" s="35"/>
      <c r="AC149" s="35"/>
      <c r="AD149" s="35"/>
      <c r="AE149" s="35"/>
      <c r="AT149" s="14" t="s">
        <v>141</v>
      </c>
      <c r="AU149" s="14" t="s">
        <v>80</v>
      </c>
    </row>
    <row r="150" s="2" customFormat="1" ht="44.25" customHeight="1">
      <c r="A150" s="35"/>
      <c r="B150" s="36"/>
      <c r="C150" s="194" t="s">
        <v>199</v>
      </c>
      <c r="D150" s="194" t="s">
        <v>132</v>
      </c>
      <c r="E150" s="195" t="s">
        <v>200</v>
      </c>
      <c r="F150" s="196" t="s">
        <v>201</v>
      </c>
      <c r="G150" s="197" t="s">
        <v>135</v>
      </c>
      <c r="H150" s="198">
        <v>1</v>
      </c>
      <c r="I150" s="199"/>
      <c r="J150" s="200"/>
      <c r="K150" s="201">
        <f>ROUND(P150*H150,2)</f>
        <v>0</v>
      </c>
      <c r="L150" s="196" t="s">
        <v>136</v>
      </c>
      <c r="M150" s="202"/>
      <c r="N150" s="203" t="s">
        <v>1</v>
      </c>
      <c r="O150" s="204" t="s">
        <v>43</v>
      </c>
      <c r="P150" s="205">
        <f>I150+J150</f>
        <v>0</v>
      </c>
      <c r="Q150" s="205">
        <f>ROUND(I150*H150,2)</f>
        <v>0</v>
      </c>
      <c r="R150" s="205">
        <f>ROUND(J150*H150,2)</f>
        <v>0</v>
      </c>
      <c r="S150" s="88"/>
      <c r="T150" s="206">
        <f>S150*H150</f>
        <v>0</v>
      </c>
      <c r="U150" s="206">
        <v>0</v>
      </c>
      <c r="V150" s="206">
        <f>U150*H150</f>
        <v>0</v>
      </c>
      <c r="W150" s="206">
        <v>0</v>
      </c>
      <c r="X150" s="206">
        <f>W150*H150</f>
        <v>0</v>
      </c>
      <c r="Y150" s="207" t="s">
        <v>1</v>
      </c>
      <c r="Z150" s="35"/>
      <c r="AA150" s="35"/>
      <c r="AB150" s="35"/>
      <c r="AC150" s="35"/>
      <c r="AD150" s="35"/>
      <c r="AE150" s="35"/>
      <c r="AR150" s="208" t="s">
        <v>137</v>
      </c>
      <c r="AT150" s="208" t="s">
        <v>132</v>
      </c>
      <c r="AU150" s="208" t="s">
        <v>80</v>
      </c>
      <c r="AY150" s="14" t="s">
        <v>138</v>
      </c>
      <c r="BE150" s="209">
        <f>IF(O150="základní",K150,0)</f>
        <v>0</v>
      </c>
      <c r="BF150" s="209">
        <f>IF(O150="snížená",K150,0)</f>
        <v>0</v>
      </c>
      <c r="BG150" s="209">
        <f>IF(O150="zákl. přenesená",K150,0)</f>
        <v>0</v>
      </c>
      <c r="BH150" s="209">
        <f>IF(O150="sníž. přenesená",K150,0)</f>
        <v>0</v>
      </c>
      <c r="BI150" s="209">
        <f>IF(O150="nulová",K150,0)</f>
        <v>0</v>
      </c>
      <c r="BJ150" s="14" t="s">
        <v>88</v>
      </c>
      <c r="BK150" s="209">
        <f>ROUND(P150*H150,2)</f>
        <v>0</v>
      </c>
      <c r="BL150" s="14" t="s">
        <v>139</v>
      </c>
      <c r="BM150" s="208" t="s">
        <v>202</v>
      </c>
    </row>
    <row r="151" s="2" customFormat="1">
      <c r="A151" s="35"/>
      <c r="B151" s="36"/>
      <c r="C151" s="37"/>
      <c r="D151" s="210" t="s">
        <v>141</v>
      </c>
      <c r="E151" s="37"/>
      <c r="F151" s="211" t="s">
        <v>201</v>
      </c>
      <c r="G151" s="37"/>
      <c r="H151" s="37"/>
      <c r="I151" s="212"/>
      <c r="J151" s="212"/>
      <c r="K151" s="37"/>
      <c r="L151" s="37"/>
      <c r="M151" s="41"/>
      <c r="N151" s="213"/>
      <c r="O151" s="214"/>
      <c r="P151" s="88"/>
      <c r="Q151" s="88"/>
      <c r="R151" s="88"/>
      <c r="S151" s="88"/>
      <c r="T151" s="88"/>
      <c r="U151" s="88"/>
      <c r="V151" s="88"/>
      <c r="W151" s="88"/>
      <c r="X151" s="88"/>
      <c r="Y151" s="89"/>
      <c r="Z151" s="35"/>
      <c r="AA151" s="35"/>
      <c r="AB151" s="35"/>
      <c r="AC151" s="35"/>
      <c r="AD151" s="35"/>
      <c r="AE151" s="35"/>
      <c r="AT151" s="14" t="s">
        <v>141</v>
      </c>
      <c r="AU151" s="14" t="s">
        <v>80</v>
      </c>
    </row>
    <row r="152" s="2" customFormat="1" ht="44.25" customHeight="1">
      <c r="A152" s="35"/>
      <c r="B152" s="36"/>
      <c r="C152" s="194" t="s">
        <v>203</v>
      </c>
      <c r="D152" s="194" t="s">
        <v>132</v>
      </c>
      <c r="E152" s="195" t="s">
        <v>204</v>
      </c>
      <c r="F152" s="196" t="s">
        <v>205</v>
      </c>
      <c r="G152" s="197" t="s">
        <v>135</v>
      </c>
      <c r="H152" s="198">
        <v>1</v>
      </c>
      <c r="I152" s="199"/>
      <c r="J152" s="200"/>
      <c r="K152" s="201">
        <f>ROUND(P152*H152,2)</f>
        <v>0</v>
      </c>
      <c r="L152" s="196" t="s">
        <v>136</v>
      </c>
      <c r="M152" s="202"/>
      <c r="N152" s="203" t="s">
        <v>1</v>
      </c>
      <c r="O152" s="204" t="s">
        <v>43</v>
      </c>
      <c r="P152" s="205">
        <f>I152+J152</f>
        <v>0</v>
      </c>
      <c r="Q152" s="205">
        <f>ROUND(I152*H152,2)</f>
        <v>0</v>
      </c>
      <c r="R152" s="205">
        <f>ROUND(J152*H152,2)</f>
        <v>0</v>
      </c>
      <c r="S152" s="88"/>
      <c r="T152" s="206">
        <f>S152*H152</f>
        <v>0</v>
      </c>
      <c r="U152" s="206">
        <v>0</v>
      </c>
      <c r="V152" s="206">
        <f>U152*H152</f>
        <v>0</v>
      </c>
      <c r="W152" s="206">
        <v>0</v>
      </c>
      <c r="X152" s="206">
        <f>W152*H152</f>
        <v>0</v>
      </c>
      <c r="Y152" s="207" t="s">
        <v>1</v>
      </c>
      <c r="Z152" s="35"/>
      <c r="AA152" s="35"/>
      <c r="AB152" s="35"/>
      <c r="AC152" s="35"/>
      <c r="AD152" s="35"/>
      <c r="AE152" s="35"/>
      <c r="AR152" s="208" t="s">
        <v>137</v>
      </c>
      <c r="AT152" s="208" t="s">
        <v>132</v>
      </c>
      <c r="AU152" s="208" t="s">
        <v>80</v>
      </c>
      <c r="AY152" s="14" t="s">
        <v>138</v>
      </c>
      <c r="BE152" s="209">
        <f>IF(O152="základní",K152,0)</f>
        <v>0</v>
      </c>
      <c r="BF152" s="209">
        <f>IF(O152="snížená",K152,0)</f>
        <v>0</v>
      </c>
      <c r="BG152" s="209">
        <f>IF(O152="zákl. přenesená",K152,0)</f>
        <v>0</v>
      </c>
      <c r="BH152" s="209">
        <f>IF(O152="sníž. přenesená",K152,0)</f>
        <v>0</v>
      </c>
      <c r="BI152" s="209">
        <f>IF(O152="nulová",K152,0)</f>
        <v>0</v>
      </c>
      <c r="BJ152" s="14" t="s">
        <v>88</v>
      </c>
      <c r="BK152" s="209">
        <f>ROUND(P152*H152,2)</f>
        <v>0</v>
      </c>
      <c r="BL152" s="14" t="s">
        <v>139</v>
      </c>
      <c r="BM152" s="208" t="s">
        <v>206</v>
      </c>
    </row>
    <row r="153" s="2" customFormat="1">
      <c r="A153" s="35"/>
      <c r="B153" s="36"/>
      <c r="C153" s="37"/>
      <c r="D153" s="210" t="s">
        <v>141</v>
      </c>
      <c r="E153" s="37"/>
      <c r="F153" s="211" t="s">
        <v>205</v>
      </c>
      <c r="G153" s="37"/>
      <c r="H153" s="37"/>
      <c r="I153" s="212"/>
      <c r="J153" s="212"/>
      <c r="K153" s="37"/>
      <c r="L153" s="37"/>
      <c r="M153" s="41"/>
      <c r="N153" s="213"/>
      <c r="O153" s="214"/>
      <c r="P153" s="88"/>
      <c r="Q153" s="88"/>
      <c r="R153" s="88"/>
      <c r="S153" s="88"/>
      <c r="T153" s="88"/>
      <c r="U153" s="88"/>
      <c r="V153" s="88"/>
      <c r="W153" s="88"/>
      <c r="X153" s="88"/>
      <c r="Y153" s="89"/>
      <c r="Z153" s="35"/>
      <c r="AA153" s="35"/>
      <c r="AB153" s="35"/>
      <c r="AC153" s="35"/>
      <c r="AD153" s="35"/>
      <c r="AE153" s="35"/>
      <c r="AT153" s="14" t="s">
        <v>141</v>
      </c>
      <c r="AU153" s="14" t="s">
        <v>80</v>
      </c>
    </row>
    <row r="154" s="2" customFormat="1" ht="44.25" customHeight="1">
      <c r="A154" s="35"/>
      <c r="B154" s="36"/>
      <c r="C154" s="194" t="s">
        <v>207</v>
      </c>
      <c r="D154" s="194" t="s">
        <v>132</v>
      </c>
      <c r="E154" s="195" t="s">
        <v>208</v>
      </c>
      <c r="F154" s="196" t="s">
        <v>209</v>
      </c>
      <c r="G154" s="197" t="s">
        <v>135</v>
      </c>
      <c r="H154" s="198">
        <v>1</v>
      </c>
      <c r="I154" s="199"/>
      <c r="J154" s="200"/>
      <c r="K154" s="201">
        <f>ROUND(P154*H154,2)</f>
        <v>0</v>
      </c>
      <c r="L154" s="196" t="s">
        <v>136</v>
      </c>
      <c r="M154" s="202"/>
      <c r="N154" s="203" t="s">
        <v>1</v>
      </c>
      <c r="O154" s="204" t="s">
        <v>43</v>
      </c>
      <c r="P154" s="205">
        <f>I154+J154</f>
        <v>0</v>
      </c>
      <c r="Q154" s="205">
        <f>ROUND(I154*H154,2)</f>
        <v>0</v>
      </c>
      <c r="R154" s="205">
        <f>ROUND(J154*H154,2)</f>
        <v>0</v>
      </c>
      <c r="S154" s="88"/>
      <c r="T154" s="206">
        <f>S154*H154</f>
        <v>0</v>
      </c>
      <c r="U154" s="206">
        <v>0</v>
      </c>
      <c r="V154" s="206">
        <f>U154*H154</f>
        <v>0</v>
      </c>
      <c r="W154" s="206">
        <v>0</v>
      </c>
      <c r="X154" s="206">
        <f>W154*H154</f>
        <v>0</v>
      </c>
      <c r="Y154" s="207" t="s">
        <v>1</v>
      </c>
      <c r="Z154" s="35"/>
      <c r="AA154" s="35"/>
      <c r="AB154" s="35"/>
      <c r="AC154" s="35"/>
      <c r="AD154" s="35"/>
      <c r="AE154" s="35"/>
      <c r="AR154" s="208" t="s">
        <v>137</v>
      </c>
      <c r="AT154" s="208" t="s">
        <v>132</v>
      </c>
      <c r="AU154" s="208" t="s">
        <v>80</v>
      </c>
      <c r="AY154" s="14" t="s">
        <v>138</v>
      </c>
      <c r="BE154" s="209">
        <f>IF(O154="základní",K154,0)</f>
        <v>0</v>
      </c>
      <c r="BF154" s="209">
        <f>IF(O154="snížená",K154,0)</f>
        <v>0</v>
      </c>
      <c r="BG154" s="209">
        <f>IF(O154="zákl. přenesená",K154,0)</f>
        <v>0</v>
      </c>
      <c r="BH154" s="209">
        <f>IF(O154="sníž. přenesená",K154,0)</f>
        <v>0</v>
      </c>
      <c r="BI154" s="209">
        <f>IF(O154="nulová",K154,0)</f>
        <v>0</v>
      </c>
      <c r="BJ154" s="14" t="s">
        <v>88</v>
      </c>
      <c r="BK154" s="209">
        <f>ROUND(P154*H154,2)</f>
        <v>0</v>
      </c>
      <c r="BL154" s="14" t="s">
        <v>139</v>
      </c>
      <c r="BM154" s="208" t="s">
        <v>210</v>
      </c>
    </row>
    <row r="155" s="2" customFormat="1">
      <c r="A155" s="35"/>
      <c r="B155" s="36"/>
      <c r="C155" s="37"/>
      <c r="D155" s="210" t="s">
        <v>141</v>
      </c>
      <c r="E155" s="37"/>
      <c r="F155" s="211" t="s">
        <v>209</v>
      </c>
      <c r="G155" s="37"/>
      <c r="H155" s="37"/>
      <c r="I155" s="212"/>
      <c r="J155" s="212"/>
      <c r="K155" s="37"/>
      <c r="L155" s="37"/>
      <c r="M155" s="41"/>
      <c r="N155" s="213"/>
      <c r="O155" s="214"/>
      <c r="P155" s="88"/>
      <c r="Q155" s="88"/>
      <c r="R155" s="88"/>
      <c r="S155" s="88"/>
      <c r="T155" s="88"/>
      <c r="U155" s="88"/>
      <c r="V155" s="88"/>
      <c r="W155" s="88"/>
      <c r="X155" s="88"/>
      <c r="Y155" s="89"/>
      <c r="Z155" s="35"/>
      <c r="AA155" s="35"/>
      <c r="AB155" s="35"/>
      <c r="AC155" s="35"/>
      <c r="AD155" s="35"/>
      <c r="AE155" s="35"/>
      <c r="AT155" s="14" t="s">
        <v>141</v>
      </c>
      <c r="AU155" s="14" t="s">
        <v>80</v>
      </c>
    </row>
    <row r="156" s="2" customFormat="1" ht="44.25" customHeight="1">
      <c r="A156" s="35"/>
      <c r="B156" s="36"/>
      <c r="C156" s="194" t="s">
        <v>211</v>
      </c>
      <c r="D156" s="194" t="s">
        <v>132</v>
      </c>
      <c r="E156" s="195" t="s">
        <v>212</v>
      </c>
      <c r="F156" s="196" t="s">
        <v>213</v>
      </c>
      <c r="G156" s="197" t="s">
        <v>135</v>
      </c>
      <c r="H156" s="198">
        <v>1</v>
      </c>
      <c r="I156" s="199"/>
      <c r="J156" s="200"/>
      <c r="K156" s="201">
        <f>ROUND(P156*H156,2)</f>
        <v>0</v>
      </c>
      <c r="L156" s="196" t="s">
        <v>136</v>
      </c>
      <c r="M156" s="202"/>
      <c r="N156" s="203" t="s">
        <v>1</v>
      </c>
      <c r="O156" s="204" t="s">
        <v>43</v>
      </c>
      <c r="P156" s="205">
        <f>I156+J156</f>
        <v>0</v>
      </c>
      <c r="Q156" s="205">
        <f>ROUND(I156*H156,2)</f>
        <v>0</v>
      </c>
      <c r="R156" s="205">
        <f>ROUND(J156*H156,2)</f>
        <v>0</v>
      </c>
      <c r="S156" s="88"/>
      <c r="T156" s="206">
        <f>S156*H156</f>
        <v>0</v>
      </c>
      <c r="U156" s="206">
        <v>0</v>
      </c>
      <c r="V156" s="206">
        <f>U156*H156</f>
        <v>0</v>
      </c>
      <c r="W156" s="206">
        <v>0</v>
      </c>
      <c r="X156" s="206">
        <f>W156*H156</f>
        <v>0</v>
      </c>
      <c r="Y156" s="207" t="s">
        <v>1</v>
      </c>
      <c r="Z156" s="35"/>
      <c r="AA156" s="35"/>
      <c r="AB156" s="35"/>
      <c r="AC156" s="35"/>
      <c r="AD156" s="35"/>
      <c r="AE156" s="35"/>
      <c r="AR156" s="208" t="s">
        <v>137</v>
      </c>
      <c r="AT156" s="208" t="s">
        <v>132</v>
      </c>
      <c r="AU156" s="208" t="s">
        <v>80</v>
      </c>
      <c r="AY156" s="14" t="s">
        <v>138</v>
      </c>
      <c r="BE156" s="209">
        <f>IF(O156="základní",K156,0)</f>
        <v>0</v>
      </c>
      <c r="BF156" s="209">
        <f>IF(O156="snížená",K156,0)</f>
        <v>0</v>
      </c>
      <c r="BG156" s="209">
        <f>IF(O156="zákl. přenesená",K156,0)</f>
        <v>0</v>
      </c>
      <c r="BH156" s="209">
        <f>IF(O156="sníž. přenesená",K156,0)</f>
        <v>0</v>
      </c>
      <c r="BI156" s="209">
        <f>IF(O156="nulová",K156,0)</f>
        <v>0</v>
      </c>
      <c r="BJ156" s="14" t="s">
        <v>88</v>
      </c>
      <c r="BK156" s="209">
        <f>ROUND(P156*H156,2)</f>
        <v>0</v>
      </c>
      <c r="BL156" s="14" t="s">
        <v>139</v>
      </c>
      <c r="BM156" s="208" t="s">
        <v>214</v>
      </c>
    </row>
    <row r="157" s="2" customFormat="1">
      <c r="A157" s="35"/>
      <c r="B157" s="36"/>
      <c r="C157" s="37"/>
      <c r="D157" s="210" t="s">
        <v>141</v>
      </c>
      <c r="E157" s="37"/>
      <c r="F157" s="211" t="s">
        <v>213</v>
      </c>
      <c r="G157" s="37"/>
      <c r="H157" s="37"/>
      <c r="I157" s="212"/>
      <c r="J157" s="212"/>
      <c r="K157" s="37"/>
      <c r="L157" s="37"/>
      <c r="M157" s="41"/>
      <c r="N157" s="213"/>
      <c r="O157" s="214"/>
      <c r="P157" s="88"/>
      <c r="Q157" s="88"/>
      <c r="R157" s="88"/>
      <c r="S157" s="88"/>
      <c r="T157" s="88"/>
      <c r="U157" s="88"/>
      <c r="V157" s="88"/>
      <c r="W157" s="88"/>
      <c r="X157" s="88"/>
      <c r="Y157" s="89"/>
      <c r="Z157" s="35"/>
      <c r="AA157" s="35"/>
      <c r="AB157" s="35"/>
      <c r="AC157" s="35"/>
      <c r="AD157" s="35"/>
      <c r="AE157" s="35"/>
      <c r="AT157" s="14" t="s">
        <v>141</v>
      </c>
      <c r="AU157" s="14" t="s">
        <v>80</v>
      </c>
    </row>
    <row r="158" s="2" customFormat="1" ht="37.8" customHeight="1">
      <c r="A158" s="35"/>
      <c r="B158" s="36"/>
      <c r="C158" s="194" t="s">
        <v>8</v>
      </c>
      <c r="D158" s="194" t="s">
        <v>132</v>
      </c>
      <c r="E158" s="195" t="s">
        <v>215</v>
      </c>
      <c r="F158" s="196" t="s">
        <v>216</v>
      </c>
      <c r="G158" s="197" t="s">
        <v>135</v>
      </c>
      <c r="H158" s="198">
        <v>1</v>
      </c>
      <c r="I158" s="199"/>
      <c r="J158" s="200"/>
      <c r="K158" s="201">
        <f>ROUND(P158*H158,2)</f>
        <v>0</v>
      </c>
      <c r="L158" s="196" t="s">
        <v>136</v>
      </c>
      <c r="M158" s="202"/>
      <c r="N158" s="203" t="s">
        <v>1</v>
      </c>
      <c r="O158" s="204" t="s">
        <v>43</v>
      </c>
      <c r="P158" s="205">
        <f>I158+J158</f>
        <v>0</v>
      </c>
      <c r="Q158" s="205">
        <f>ROUND(I158*H158,2)</f>
        <v>0</v>
      </c>
      <c r="R158" s="205">
        <f>ROUND(J158*H158,2)</f>
        <v>0</v>
      </c>
      <c r="S158" s="88"/>
      <c r="T158" s="206">
        <f>S158*H158</f>
        <v>0</v>
      </c>
      <c r="U158" s="206">
        <v>0</v>
      </c>
      <c r="V158" s="206">
        <f>U158*H158</f>
        <v>0</v>
      </c>
      <c r="W158" s="206">
        <v>0</v>
      </c>
      <c r="X158" s="206">
        <f>W158*H158</f>
        <v>0</v>
      </c>
      <c r="Y158" s="207" t="s">
        <v>1</v>
      </c>
      <c r="Z158" s="35"/>
      <c r="AA158" s="35"/>
      <c r="AB158" s="35"/>
      <c r="AC158" s="35"/>
      <c r="AD158" s="35"/>
      <c r="AE158" s="35"/>
      <c r="AR158" s="208" t="s">
        <v>137</v>
      </c>
      <c r="AT158" s="208" t="s">
        <v>132</v>
      </c>
      <c r="AU158" s="208" t="s">
        <v>80</v>
      </c>
      <c r="AY158" s="14" t="s">
        <v>138</v>
      </c>
      <c r="BE158" s="209">
        <f>IF(O158="základní",K158,0)</f>
        <v>0</v>
      </c>
      <c r="BF158" s="209">
        <f>IF(O158="snížená",K158,0)</f>
        <v>0</v>
      </c>
      <c r="BG158" s="209">
        <f>IF(O158="zákl. přenesená",K158,0)</f>
        <v>0</v>
      </c>
      <c r="BH158" s="209">
        <f>IF(O158="sníž. přenesená",K158,0)</f>
        <v>0</v>
      </c>
      <c r="BI158" s="209">
        <f>IF(O158="nulová",K158,0)</f>
        <v>0</v>
      </c>
      <c r="BJ158" s="14" t="s">
        <v>88</v>
      </c>
      <c r="BK158" s="209">
        <f>ROUND(P158*H158,2)</f>
        <v>0</v>
      </c>
      <c r="BL158" s="14" t="s">
        <v>139</v>
      </c>
      <c r="BM158" s="208" t="s">
        <v>217</v>
      </c>
    </row>
    <row r="159" s="2" customFormat="1">
      <c r="A159" s="35"/>
      <c r="B159" s="36"/>
      <c r="C159" s="37"/>
      <c r="D159" s="210" t="s">
        <v>141</v>
      </c>
      <c r="E159" s="37"/>
      <c r="F159" s="211" t="s">
        <v>216</v>
      </c>
      <c r="G159" s="37"/>
      <c r="H159" s="37"/>
      <c r="I159" s="212"/>
      <c r="J159" s="212"/>
      <c r="K159" s="37"/>
      <c r="L159" s="37"/>
      <c r="M159" s="41"/>
      <c r="N159" s="213"/>
      <c r="O159" s="214"/>
      <c r="P159" s="88"/>
      <c r="Q159" s="88"/>
      <c r="R159" s="88"/>
      <c r="S159" s="88"/>
      <c r="T159" s="88"/>
      <c r="U159" s="88"/>
      <c r="V159" s="88"/>
      <c r="W159" s="88"/>
      <c r="X159" s="88"/>
      <c r="Y159" s="89"/>
      <c r="Z159" s="35"/>
      <c r="AA159" s="35"/>
      <c r="AB159" s="35"/>
      <c r="AC159" s="35"/>
      <c r="AD159" s="35"/>
      <c r="AE159" s="35"/>
      <c r="AT159" s="14" t="s">
        <v>141</v>
      </c>
      <c r="AU159" s="14" t="s">
        <v>80</v>
      </c>
    </row>
    <row r="160" s="2" customFormat="1" ht="37.8" customHeight="1">
      <c r="A160" s="35"/>
      <c r="B160" s="36"/>
      <c r="C160" s="194" t="s">
        <v>218</v>
      </c>
      <c r="D160" s="194" t="s">
        <v>132</v>
      </c>
      <c r="E160" s="195" t="s">
        <v>219</v>
      </c>
      <c r="F160" s="196" t="s">
        <v>220</v>
      </c>
      <c r="G160" s="197" t="s">
        <v>135</v>
      </c>
      <c r="H160" s="198">
        <v>1</v>
      </c>
      <c r="I160" s="199"/>
      <c r="J160" s="200"/>
      <c r="K160" s="201">
        <f>ROUND(P160*H160,2)</f>
        <v>0</v>
      </c>
      <c r="L160" s="196" t="s">
        <v>136</v>
      </c>
      <c r="M160" s="202"/>
      <c r="N160" s="203" t="s">
        <v>1</v>
      </c>
      <c r="O160" s="204" t="s">
        <v>43</v>
      </c>
      <c r="P160" s="205">
        <f>I160+J160</f>
        <v>0</v>
      </c>
      <c r="Q160" s="205">
        <f>ROUND(I160*H160,2)</f>
        <v>0</v>
      </c>
      <c r="R160" s="205">
        <f>ROUND(J160*H160,2)</f>
        <v>0</v>
      </c>
      <c r="S160" s="88"/>
      <c r="T160" s="206">
        <f>S160*H160</f>
        <v>0</v>
      </c>
      <c r="U160" s="206">
        <v>0</v>
      </c>
      <c r="V160" s="206">
        <f>U160*H160</f>
        <v>0</v>
      </c>
      <c r="W160" s="206">
        <v>0</v>
      </c>
      <c r="X160" s="206">
        <f>W160*H160</f>
        <v>0</v>
      </c>
      <c r="Y160" s="207" t="s">
        <v>1</v>
      </c>
      <c r="Z160" s="35"/>
      <c r="AA160" s="35"/>
      <c r="AB160" s="35"/>
      <c r="AC160" s="35"/>
      <c r="AD160" s="35"/>
      <c r="AE160" s="35"/>
      <c r="AR160" s="208" t="s">
        <v>137</v>
      </c>
      <c r="AT160" s="208" t="s">
        <v>132</v>
      </c>
      <c r="AU160" s="208" t="s">
        <v>80</v>
      </c>
      <c r="AY160" s="14" t="s">
        <v>138</v>
      </c>
      <c r="BE160" s="209">
        <f>IF(O160="základní",K160,0)</f>
        <v>0</v>
      </c>
      <c r="BF160" s="209">
        <f>IF(O160="snížená",K160,0)</f>
        <v>0</v>
      </c>
      <c r="BG160" s="209">
        <f>IF(O160="zákl. přenesená",K160,0)</f>
        <v>0</v>
      </c>
      <c r="BH160" s="209">
        <f>IF(O160="sníž. přenesená",K160,0)</f>
        <v>0</v>
      </c>
      <c r="BI160" s="209">
        <f>IF(O160="nulová",K160,0)</f>
        <v>0</v>
      </c>
      <c r="BJ160" s="14" t="s">
        <v>88</v>
      </c>
      <c r="BK160" s="209">
        <f>ROUND(P160*H160,2)</f>
        <v>0</v>
      </c>
      <c r="BL160" s="14" t="s">
        <v>139</v>
      </c>
      <c r="BM160" s="208" t="s">
        <v>221</v>
      </c>
    </row>
    <row r="161" s="2" customFormat="1">
      <c r="A161" s="35"/>
      <c r="B161" s="36"/>
      <c r="C161" s="37"/>
      <c r="D161" s="210" t="s">
        <v>141</v>
      </c>
      <c r="E161" s="37"/>
      <c r="F161" s="211" t="s">
        <v>220</v>
      </c>
      <c r="G161" s="37"/>
      <c r="H161" s="37"/>
      <c r="I161" s="212"/>
      <c r="J161" s="212"/>
      <c r="K161" s="37"/>
      <c r="L161" s="37"/>
      <c r="M161" s="41"/>
      <c r="N161" s="213"/>
      <c r="O161" s="214"/>
      <c r="P161" s="88"/>
      <c r="Q161" s="88"/>
      <c r="R161" s="88"/>
      <c r="S161" s="88"/>
      <c r="T161" s="88"/>
      <c r="U161" s="88"/>
      <c r="V161" s="88"/>
      <c r="W161" s="88"/>
      <c r="X161" s="88"/>
      <c r="Y161" s="89"/>
      <c r="Z161" s="35"/>
      <c r="AA161" s="35"/>
      <c r="AB161" s="35"/>
      <c r="AC161" s="35"/>
      <c r="AD161" s="35"/>
      <c r="AE161" s="35"/>
      <c r="AT161" s="14" t="s">
        <v>141</v>
      </c>
      <c r="AU161" s="14" t="s">
        <v>80</v>
      </c>
    </row>
    <row r="162" s="2" customFormat="1" ht="37.8" customHeight="1">
      <c r="A162" s="35"/>
      <c r="B162" s="36"/>
      <c r="C162" s="194" t="s">
        <v>222</v>
      </c>
      <c r="D162" s="194" t="s">
        <v>132</v>
      </c>
      <c r="E162" s="195" t="s">
        <v>223</v>
      </c>
      <c r="F162" s="196" t="s">
        <v>224</v>
      </c>
      <c r="G162" s="197" t="s">
        <v>135</v>
      </c>
      <c r="H162" s="198">
        <v>2</v>
      </c>
      <c r="I162" s="199"/>
      <c r="J162" s="200"/>
      <c r="K162" s="201">
        <f>ROUND(P162*H162,2)</f>
        <v>0</v>
      </c>
      <c r="L162" s="196" t="s">
        <v>136</v>
      </c>
      <c r="M162" s="202"/>
      <c r="N162" s="203" t="s">
        <v>1</v>
      </c>
      <c r="O162" s="204" t="s">
        <v>43</v>
      </c>
      <c r="P162" s="205">
        <f>I162+J162</f>
        <v>0</v>
      </c>
      <c r="Q162" s="205">
        <f>ROUND(I162*H162,2)</f>
        <v>0</v>
      </c>
      <c r="R162" s="205">
        <f>ROUND(J162*H162,2)</f>
        <v>0</v>
      </c>
      <c r="S162" s="88"/>
      <c r="T162" s="206">
        <f>S162*H162</f>
        <v>0</v>
      </c>
      <c r="U162" s="206">
        <v>0</v>
      </c>
      <c r="V162" s="206">
        <f>U162*H162</f>
        <v>0</v>
      </c>
      <c r="W162" s="206">
        <v>0</v>
      </c>
      <c r="X162" s="206">
        <f>W162*H162</f>
        <v>0</v>
      </c>
      <c r="Y162" s="207" t="s">
        <v>1</v>
      </c>
      <c r="Z162" s="35"/>
      <c r="AA162" s="35"/>
      <c r="AB162" s="35"/>
      <c r="AC162" s="35"/>
      <c r="AD162" s="35"/>
      <c r="AE162" s="35"/>
      <c r="AR162" s="208" t="s">
        <v>137</v>
      </c>
      <c r="AT162" s="208" t="s">
        <v>132</v>
      </c>
      <c r="AU162" s="208" t="s">
        <v>80</v>
      </c>
      <c r="AY162" s="14" t="s">
        <v>138</v>
      </c>
      <c r="BE162" s="209">
        <f>IF(O162="základní",K162,0)</f>
        <v>0</v>
      </c>
      <c r="BF162" s="209">
        <f>IF(O162="snížená",K162,0)</f>
        <v>0</v>
      </c>
      <c r="BG162" s="209">
        <f>IF(O162="zákl. přenesená",K162,0)</f>
        <v>0</v>
      </c>
      <c r="BH162" s="209">
        <f>IF(O162="sníž. přenesená",K162,0)</f>
        <v>0</v>
      </c>
      <c r="BI162" s="209">
        <f>IF(O162="nulová",K162,0)</f>
        <v>0</v>
      </c>
      <c r="BJ162" s="14" t="s">
        <v>88</v>
      </c>
      <c r="BK162" s="209">
        <f>ROUND(P162*H162,2)</f>
        <v>0</v>
      </c>
      <c r="BL162" s="14" t="s">
        <v>139</v>
      </c>
      <c r="BM162" s="208" t="s">
        <v>225</v>
      </c>
    </row>
    <row r="163" s="2" customFormat="1">
      <c r="A163" s="35"/>
      <c r="B163" s="36"/>
      <c r="C163" s="37"/>
      <c r="D163" s="210" t="s">
        <v>141</v>
      </c>
      <c r="E163" s="37"/>
      <c r="F163" s="211" t="s">
        <v>224</v>
      </c>
      <c r="G163" s="37"/>
      <c r="H163" s="37"/>
      <c r="I163" s="212"/>
      <c r="J163" s="212"/>
      <c r="K163" s="37"/>
      <c r="L163" s="37"/>
      <c r="M163" s="41"/>
      <c r="N163" s="213"/>
      <c r="O163" s="214"/>
      <c r="P163" s="88"/>
      <c r="Q163" s="88"/>
      <c r="R163" s="88"/>
      <c r="S163" s="88"/>
      <c r="T163" s="88"/>
      <c r="U163" s="88"/>
      <c r="V163" s="88"/>
      <c r="W163" s="88"/>
      <c r="X163" s="88"/>
      <c r="Y163" s="89"/>
      <c r="Z163" s="35"/>
      <c r="AA163" s="35"/>
      <c r="AB163" s="35"/>
      <c r="AC163" s="35"/>
      <c r="AD163" s="35"/>
      <c r="AE163" s="35"/>
      <c r="AT163" s="14" t="s">
        <v>141</v>
      </c>
      <c r="AU163" s="14" t="s">
        <v>80</v>
      </c>
    </row>
    <row r="164" s="2" customFormat="1" ht="37.8" customHeight="1">
      <c r="A164" s="35"/>
      <c r="B164" s="36"/>
      <c r="C164" s="194" t="s">
        <v>226</v>
      </c>
      <c r="D164" s="194" t="s">
        <v>132</v>
      </c>
      <c r="E164" s="195" t="s">
        <v>227</v>
      </c>
      <c r="F164" s="196" t="s">
        <v>228</v>
      </c>
      <c r="G164" s="197" t="s">
        <v>135</v>
      </c>
      <c r="H164" s="198">
        <v>3</v>
      </c>
      <c r="I164" s="199"/>
      <c r="J164" s="200"/>
      <c r="K164" s="201">
        <f>ROUND(P164*H164,2)</f>
        <v>0</v>
      </c>
      <c r="L164" s="196" t="s">
        <v>136</v>
      </c>
      <c r="M164" s="202"/>
      <c r="N164" s="203" t="s">
        <v>1</v>
      </c>
      <c r="O164" s="204" t="s">
        <v>43</v>
      </c>
      <c r="P164" s="205">
        <f>I164+J164</f>
        <v>0</v>
      </c>
      <c r="Q164" s="205">
        <f>ROUND(I164*H164,2)</f>
        <v>0</v>
      </c>
      <c r="R164" s="205">
        <f>ROUND(J164*H164,2)</f>
        <v>0</v>
      </c>
      <c r="S164" s="88"/>
      <c r="T164" s="206">
        <f>S164*H164</f>
        <v>0</v>
      </c>
      <c r="U164" s="206">
        <v>0</v>
      </c>
      <c r="V164" s="206">
        <f>U164*H164</f>
        <v>0</v>
      </c>
      <c r="W164" s="206">
        <v>0</v>
      </c>
      <c r="X164" s="206">
        <f>W164*H164</f>
        <v>0</v>
      </c>
      <c r="Y164" s="207" t="s">
        <v>1</v>
      </c>
      <c r="Z164" s="35"/>
      <c r="AA164" s="35"/>
      <c r="AB164" s="35"/>
      <c r="AC164" s="35"/>
      <c r="AD164" s="35"/>
      <c r="AE164" s="35"/>
      <c r="AR164" s="208" t="s">
        <v>137</v>
      </c>
      <c r="AT164" s="208" t="s">
        <v>132</v>
      </c>
      <c r="AU164" s="208" t="s">
        <v>80</v>
      </c>
      <c r="AY164" s="14" t="s">
        <v>138</v>
      </c>
      <c r="BE164" s="209">
        <f>IF(O164="základní",K164,0)</f>
        <v>0</v>
      </c>
      <c r="BF164" s="209">
        <f>IF(O164="snížená",K164,0)</f>
        <v>0</v>
      </c>
      <c r="BG164" s="209">
        <f>IF(O164="zákl. přenesená",K164,0)</f>
        <v>0</v>
      </c>
      <c r="BH164" s="209">
        <f>IF(O164="sníž. přenesená",K164,0)</f>
        <v>0</v>
      </c>
      <c r="BI164" s="209">
        <f>IF(O164="nulová",K164,0)</f>
        <v>0</v>
      </c>
      <c r="BJ164" s="14" t="s">
        <v>88</v>
      </c>
      <c r="BK164" s="209">
        <f>ROUND(P164*H164,2)</f>
        <v>0</v>
      </c>
      <c r="BL164" s="14" t="s">
        <v>139</v>
      </c>
      <c r="BM164" s="208" t="s">
        <v>229</v>
      </c>
    </row>
    <row r="165" s="2" customFormat="1">
      <c r="A165" s="35"/>
      <c r="B165" s="36"/>
      <c r="C165" s="37"/>
      <c r="D165" s="210" t="s">
        <v>141</v>
      </c>
      <c r="E165" s="37"/>
      <c r="F165" s="211" t="s">
        <v>228</v>
      </c>
      <c r="G165" s="37"/>
      <c r="H165" s="37"/>
      <c r="I165" s="212"/>
      <c r="J165" s="212"/>
      <c r="K165" s="37"/>
      <c r="L165" s="37"/>
      <c r="M165" s="41"/>
      <c r="N165" s="213"/>
      <c r="O165" s="214"/>
      <c r="P165" s="88"/>
      <c r="Q165" s="88"/>
      <c r="R165" s="88"/>
      <c r="S165" s="88"/>
      <c r="T165" s="88"/>
      <c r="U165" s="88"/>
      <c r="V165" s="88"/>
      <c r="W165" s="88"/>
      <c r="X165" s="88"/>
      <c r="Y165" s="89"/>
      <c r="Z165" s="35"/>
      <c r="AA165" s="35"/>
      <c r="AB165" s="35"/>
      <c r="AC165" s="35"/>
      <c r="AD165" s="35"/>
      <c r="AE165" s="35"/>
      <c r="AT165" s="14" t="s">
        <v>141</v>
      </c>
      <c r="AU165" s="14" t="s">
        <v>80</v>
      </c>
    </row>
    <row r="166" s="2" customFormat="1" ht="37.8" customHeight="1">
      <c r="A166" s="35"/>
      <c r="B166" s="36"/>
      <c r="C166" s="194" t="s">
        <v>230</v>
      </c>
      <c r="D166" s="194" t="s">
        <v>132</v>
      </c>
      <c r="E166" s="195" t="s">
        <v>231</v>
      </c>
      <c r="F166" s="196" t="s">
        <v>232</v>
      </c>
      <c r="G166" s="197" t="s">
        <v>135</v>
      </c>
      <c r="H166" s="198">
        <v>1</v>
      </c>
      <c r="I166" s="199"/>
      <c r="J166" s="200"/>
      <c r="K166" s="201">
        <f>ROUND(P166*H166,2)</f>
        <v>0</v>
      </c>
      <c r="L166" s="196" t="s">
        <v>136</v>
      </c>
      <c r="M166" s="202"/>
      <c r="N166" s="203" t="s">
        <v>1</v>
      </c>
      <c r="O166" s="204" t="s">
        <v>43</v>
      </c>
      <c r="P166" s="205">
        <f>I166+J166</f>
        <v>0</v>
      </c>
      <c r="Q166" s="205">
        <f>ROUND(I166*H166,2)</f>
        <v>0</v>
      </c>
      <c r="R166" s="205">
        <f>ROUND(J166*H166,2)</f>
        <v>0</v>
      </c>
      <c r="S166" s="88"/>
      <c r="T166" s="206">
        <f>S166*H166</f>
        <v>0</v>
      </c>
      <c r="U166" s="206">
        <v>0</v>
      </c>
      <c r="V166" s="206">
        <f>U166*H166</f>
        <v>0</v>
      </c>
      <c r="W166" s="206">
        <v>0</v>
      </c>
      <c r="X166" s="206">
        <f>W166*H166</f>
        <v>0</v>
      </c>
      <c r="Y166" s="207" t="s">
        <v>1</v>
      </c>
      <c r="Z166" s="35"/>
      <c r="AA166" s="35"/>
      <c r="AB166" s="35"/>
      <c r="AC166" s="35"/>
      <c r="AD166" s="35"/>
      <c r="AE166" s="35"/>
      <c r="AR166" s="208" t="s">
        <v>137</v>
      </c>
      <c r="AT166" s="208" t="s">
        <v>132</v>
      </c>
      <c r="AU166" s="208" t="s">
        <v>80</v>
      </c>
      <c r="AY166" s="14" t="s">
        <v>138</v>
      </c>
      <c r="BE166" s="209">
        <f>IF(O166="základní",K166,0)</f>
        <v>0</v>
      </c>
      <c r="BF166" s="209">
        <f>IF(O166="snížená",K166,0)</f>
        <v>0</v>
      </c>
      <c r="BG166" s="209">
        <f>IF(O166="zákl. přenesená",K166,0)</f>
        <v>0</v>
      </c>
      <c r="BH166" s="209">
        <f>IF(O166="sníž. přenesená",K166,0)</f>
        <v>0</v>
      </c>
      <c r="BI166" s="209">
        <f>IF(O166="nulová",K166,0)</f>
        <v>0</v>
      </c>
      <c r="BJ166" s="14" t="s">
        <v>88</v>
      </c>
      <c r="BK166" s="209">
        <f>ROUND(P166*H166,2)</f>
        <v>0</v>
      </c>
      <c r="BL166" s="14" t="s">
        <v>139</v>
      </c>
      <c r="BM166" s="208" t="s">
        <v>233</v>
      </c>
    </row>
    <row r="167" s="2" customFormat="1">
      <c r="A167" s="35"/>
      <c r="B167" s="36"/>
      <c r="C167" s="37"/>
      <c r="D167" s="210" t="s">
        <v>141</v>
      </c>
      <c r="E167" s="37"/>
      <c r="F167" s="211" t="s">
        <v>232</v>
      </c>
      <c r="G167" s="37"/>
      <c r="H167" s="37"/>
      <c r="I167" s="212"/>
      <c r="J167" s="212"/>
      <c r="K167" s="37"/>
      <c r="L167" s="37"/>
      <c r="M167" s="41"/>
      <c r="N167" s="213"/>
      <c r="O167" s="214"/>
      <c r="P167" s="88"/>
      <c r="Q167" s="88"/>
      <c r="R167" s="88"/>
      <c r="S167" s="88"/>
      <c r="T167" s="88"/>
      <c r="U167" s="88"/>
      <c r="V167" s="88"/>
      <c r="W167" s="88"/>
      <c r="X167" s="88"/>
      <c r="Y167" s="89"/>
      <c r="Z167" s="35"/>
      <c r="AA167" s="35"/>
      <c r="AB167" s="35"/>
      <c r="AC167" s="35"/>
      <c r="AD167" s="35"/>
      <c r="AE167" s="35"/>
      <c r="AT167" s="14" t="s">
        <v>141</v>
      </c>
      <c r="AU167" s="14" t="s">
        <v>80</v>
      </c>
    </row>
    <row r="168" s="2" customFormat="1" ht="62.7" customHeight="1">
      <c r="A168" s="35"/>
      <c r="B168" s="36"/>
      <c r="C168" s="194" t="s">
        <v>234</v>
      </c>
      <c r="D168" s="194" t="s">
        <v>132</v>
      </c>
      <c r="E168" s="195" t="s">
        <v>235</v>
      </c>
      <c r="F168" s="196" t="s">
        <v>236</v>
      </c>
      <c r="G168" s="197" t="s">
        <v>135</v>
      </c>
      <c r="H168" s="198">
        <v>1</v>
      </c>
      <c r="I168" s="199"/>
      <c r="J168" s="200"/>
      <c r="K168" s="201">
        <f>ROUND(P168*H168,2)</f>
        <v>0</v>
      </c>
      <c r="L168" s="196" t="s">
        <v>136</v>
      </c>
      <c r="M168" s="202"/>
      <c r="N168" s="203" t="s">
        <v>1</v>
      </c>
      <c r="O168" s="204" t="s">
        <v>43</v>
      </c>
      <c r="P168" s="205">
        <f>I168+J168</f>
        <v>0</v>
      </c>
      <c r="Q168" s="205">
        <f>ROUND(I168*H168,2)</f>
        <v>0</v>
      </c>
      <c r="R168" s="205">
        <f>ROUND(J168*H168,2)</f>
        <v>0</v>
      </c>
      <c r="S168" s="88"/>
      <c r="T168" s="206">
        <f>S168*H168</f>
        <v>0</v>
      </c>
      <c r="U168" s="206">
        <v>0</v>
      </c>
      <c r="V168" s="206">
        <f>U168*H168</f>
        <v>0</v>
      </c>
      <c r="W168" s="206">
        <v>0</v>
      </c>
      <c r="X168" s="206">
        <f>W168*H168</f>
        <v>0</v>
      </c>
      <c r="Y168" s="207" t="s">
        <v>1</v>
      </c>
      <c r="Z168" s="35"/>
      <c r="AA168" s="35"/>
      <c r="AB168" s="35"/>
      <c r="AC168" s="35"/>
      <c r="AD168" s="35"/>
      <c r="AE168" s="35"/>
      <c r="AR168" s="208" t="s">
        <v>137</v>
      </c>
      <c r="AT168" s="208" t="s">
        <v>132</v>
      </c>
      <c r="AU168" s="208" t="s">
        <v>80</v>
      </c>
      <c r="AY168" s="14" t="s">
        <v>138</v>
      </c>
      <c r="BE168" s="209">
        <f>IF(O168="základní",K168,0)</f>
        <v>0</v>
      </c>
      <c r="BF168" s="209">
        <f>IF(O168="snížená",K168,0)</f>
        <v>0</v>
      </c>
      <c r="BG168" s="209">
        <f>IF(O168="zákl. přenesená",K168,0)</f>
        <v>0</v>
      </c>
      <c r="BH168" s="209">
        <f>IF(O168="sníž. přenesená",K168,0)</f>
        <v>0</v>
      </c>
      <c r="BI168" s="209">
        <f>IF(O168="nulová",K168,0)</f>
        <v>0</v>
      </c>
      <c r="BJ168" s="14" t="s">
        <v>88</v>
      </c>
      <c r="BK168" s="209">
        <f>ROUND(P168*H168,2)</f>
        <v>0</v>
      </c>
      <c r="BL168" s="14" t="s">
        <v>139</v>
      </c>
      <c r="BM168" s="208" t="s">
        <v>237</v>
      </c>
    </row>
    <row r="169" s="2" customFormat="1">
      <c r="A169" s="35"/>
      <c r="B169" s="36"/>
      <c r="C169" s="37"/>
      <c r="D169" s="210" t="s">
        <v>141</v>
      </c>
      <c r="E169" s="37"/>
      <c r="F169" s="211" t="s">
        <v>236</v>
      </c>
      <c r="G169" s="37"/>
      <c r="H169" s="37"/>
      <c r="I169" s="212"/>
      <c r="J169" s="212"/>
      <c r="K169" s="37"/>
      <c r="L169" s="37"/>
      <c r="M169" s="41"/>
      <c r="N169" s="213"/>
      <c r="O169" s="214"/>
      <c r="P169" s="88"/>
      <c r="Q169" s="88"/>
      <c r="R169" s="88"/>
      <c r="S169" s="88"/>
      <c r="T169" s="88"/>
      <c r="U169" s="88"/>
      <c r="V169" s="88"/>
      <c r="W169" s="88"/>
      <c r="X169" s="88"/>
      <c r="Y169" s="89"/>
      <c r="Z169" s="35"/>
      <c r="AA169" s="35"/>
      <c r="AB169" s="35"/>
      <c r="AC169" s="35"/>
      <c r="AD169" s="35"/>
      <c r="AE169" s="35"/>
      <c r="AT169" s="14" t="s">
        <v>141</v>
      </c>
      <c r="AU169" s="14" t="s">
        <v>80</v>
      </c>
    </row>
    <row r="170" s="2" customFormat="1" ht="37.8" customHeight="1">
      <c r="A170" s="35"/>
      <c r="B170" s="36"/>
      <c r="C170" s="194" t="s">
        <v>238</v>
      </c>
      <c r="D170" s="194" t="s">
        <v>132</v>
      </c>
      <c r="E170" s="195" t="s">
        <v>239</v>
      </c>
      <c r="F170" s="196" t="s">
        <v>240</v>
      </c>
      <c r="G170" s="197" t="s">
        <v>155</v>
      </c>
      <c r="H170" s="198">
        <v>2</v>
      </c>
      <c r="I170" s="199"/>
      <c r="J170" s="200"/>
      <c r="K170" s="201">
        <f>ROUND(P170*H170,2)</f>
        <v>0</v>
      </c>
      <c r="L170" s="196" t="s">
        <v>136</v>
      </c>
      <c r="M170" s="202"/>
      <c r="N170" s="203" t="s">
        <v>1</v>
      </c>
      <c r="O170" s="204" t="s">
        <v>43</v>
      </c>
      <c r="P170" s="205">
        <f>I170+J170</f>
        <v>0</v>
      </c>
      <c r="Q170" s="205">
        <f>ROUND(I170*H170,2)</f>
        <v>0</v>
      </c>
      <c r="R170" s="205">
        <f>ROUND(J170*H170,2)</f>
        <v>0</v>
      </c>
      <c r="S170" s="88"/>
      <c r="T170" s="206">
        <f>S170*H170</f>
        <v>0</v>
      </c>
      <c r="U170" s="206">
        <v>0</v>
      </c>
      <c r="V170" s="206">
        <f>U170*H170</f>
        <v>0</v>
      </c>
      <c r="W170" s="206">
        <v>0</v>
      </c>
      <c r="X170" s="206">
        <f>W170*H170</f>
        <v>0</v>
      </c>
      <c r="Y170" s="207" t="s">
        <v>1</v>
      </c>
      <c r="Z170" s="35"/>
      <c r="AA170" s="35"/>
      <c r="AB170" s="35"/>
      <c r="AC170" s="35"/>
      <c r="AD170" s="35"/>
      <c r="AE170" s="35"/>
      <c r="AR170" s="208" t="s">
        <v>137</v>
      </c>
      <c r="AT170" s="208" t="s">
        <v>132</v>
      </c>
      <c r="AU170" s="208" t="s">
        <v>80</v>
      </c>
      <c r="AY170" s="14" t="s">
        <v>138</v>
      </c>
      <c r="BE170" s="209">
        <f>IF(O170="základní",K170,0)</f>
        <v>0</v>
      </c>
      <c r="BF170" s="209">
        <f>IF(O170="snížená",K170,0)</f>
        <v>0</v>
      </c>
      <c r="BG170" s="209">
        <f>IF(O170="zákl. přenesená",K170,0)</f>
        <v>0</v>
      </c>
      <c r="BH170" s="209">
        <f>IF(O170="sníž. přenesená",K170,0)</f>
        <v>0</v>
      </c>
      <c r="BI170" s="209">
        <f>IF(O170="nulová",K170,0)</f>
        <v>0</v>
      </c>
      <c r="BJ170" s="14" t="s">
        <v>88</v>
      </c>
      <c r="BK170" s="209">
        <f>ROUND(P170*H170,2)</f>
        <v>0</v>
      </c>
      <c r="BL170" s="14" t="s">
        <v>139</v>
      </c>
      <c r="BM170" s="208" t="s">
        <v>241</v>
      </c>
    </row>
    <row r="171" s="2" customFormat="1">
      <c r="A171" s="35"/>
      <c r="B171" s="36"/>
      <c r="C171" s="37"/>
      <c r="D171" s="210" t="s">
        <v>141</v>
      </c>
      <c r="E171" s="37"/>
      <c r="F171" s="211" t="s">
        <v>240</v>
      </c>
      <c r="G171" s="37"/>
      <c r="H171" s="37"/>
      <c r="I171" s="212"/>
      <c r="J171" s="212"/>
      <c r="K171" s="37"/>
      <c r="L171" s="37"/>
      <c r="M171" s="41"/>
      <c r="N171" s="213"/>
      <c r="O171" s="214"/>
      <c r="P171" s="88"/>
      <c r="Q171" s="88"/>
      <c r="R171" s="88"/>
      <c r="S171" s="88"/>
      <c r="T171" s="88"/>
      <c r="U171" s="88"/>
      <c r="V171" s="88"/>
      <c r="W171" s="88"/>
      <c r="X171" s="88"/>
      <c r="Y171" s="89"/>
      <c r="Z171" s="35"/>
      <c r="AA171" s="35"/>
      <c r="AB171" s="35"/>
      <c r="AC171" s="35"/>
      <c r="AD171" s="35"/>
      <c r="AE171" s="35"/>
      <c r="AT171" s="14" t="s">
        <v>141</v>
      </c>
      <c r="AU171" s="14" t="s">
        <v>80</v>
      </c>
    </row>
    <row r="172" s="11" customFormat="1" ht="25.92" customHeight="1">
      <c r="A172" s="11"/>
      <c r="B172" s="215"/>
      <c r="C172" s="216"/>
      <c r="D172" s="217" t="s">
        <v>79</v>
      </c>
      <c r="E172" s="218" t="s">
        <v>242</v>
      </c>
      <c r="F172" s="218" t="s">
        <v>243</v>
      </c>
      <c r="G172" s="216"/>
      <c r="H172" s="216"/>
      <c r="I172" s="219"/>
      <c r="J172" s="219"/>
      <c r="K172" s="220">
        <f>BK172</f>
        <v>0</v>
      </c>
      <c r="L172" s="216"/>
      <c r="M172" s="221"/>
      <c r="N172" s="222"/>
      <c r="O172" s="223"/>
      <c r="P172" s="223"/>
      <c r="Q172" s="224">
        <f>SUM(Q173:Q216)</f>
        <v>0</v>
      </c>
      <c r="R172" s="224">
        <f>SUM(R173:R216)</f>
        <v>0</v>
      </c>
      <c r="S172" s="223"/>
      <c r="T172" s="225">
        <f>SUM(T173:T216)</f>
        <v>0</v>
      </c>
      <c r="U172" s="223"/>
      <c r="V172" s="225">
        <f>SUM(V173:V216)</f>
        <v>0</v>
      </c>
      <c r="W172" s="223"/>
      <c r="X172" s="225">
        <f>SUM(X173:X216)</f>
        <v>0</v>
      </c>
      <c r="Y172" s="226"/>
      <c r="Z172" s="11"/>
      <c r="AA172" s="11"/>
      <c r="AB172" s="11"/>
      <c r="AC172" s="11"/>
      <c r="AD172" s="11"/>
      <c r="AE172" s="11"/>
      <c r="AR172" s="227" t="s">
        <v>139</v>
      </c>
      <c r="AT172" s="228" t="s">
        <v>79</v>
      </c>
      <c r="AU172" s="228" t="s">
        <v>80</v>
      </c>
      <c r="AY172" s="227" t="s">
        <v>138</v>
      </c>
      <c r="BK172" s="229">
        <f>SUM(BK173:BK216)</f>
        <v>0</v>
      </c>
    </row>
    <row r="173" s="2" customFormat="1" ht="37.8" customHeight="1">
      <c r="A173" s="35"/>
      <c r="B173" s="36"/>
      <c r="C173" s="230" t="s">
        <v>244</v>
      </c>
      <c r="D173" s="230" t="s">
        <v>245</v>
      </c>
      <c r="E173" s="231" t="s">
        <v>246</v>
      </c>
      <c r="F173" s="232" t="s">
        <v>247</v>
      </c>
      <c r="G173" s="233" t="s">
        <v>155</v>
      </c>
      <c r="H173" s="234">
        <v>100</v>
      </c>
      <c r="I173" s="235"/>
      <c r="J173" s="235"/>
      <c r="K173" s="236">
        <f>ROUND(P173*H173,2)</f>
        <v>0</v>
      </c>
      <c r="L173" s="232" t="s">
        <v>136</v>
      </c>
      <c r="M173" s="41"/>
      <c r="N173" s="237" t="s">
        <v>1</v>
      </c>
      <c r="O173" s="204" t="s">
        <v>43</v>
      </c>
      <c r="P173" s="205">
        <f>I173+J173</f>
        <v>0</v>
      </c>
      <c r="Q173" s="205">
        <f>ROUND(I173*H173,2)</f>
        <v>0</v>
      </c>
      <c r="R173" s="205">
        <f>ROUND(J173*H173,2)</f>
        <v>0</v>
      </c>
      <c r="S173" s="88"/>
      <c r="T173" s="206">
        <f>S173*H173</f>
        <v>0</v>
      </c>
      <c r="U173" s="206">
        <v>0</v>
      </c>
      <c r="V173" s="206">
        <f>U173*H173</f>
        <v>0</v>
      </c>
      <c r="W173" s="206">
        <v>0</v>
      </c>
      <c r="X173" s="206">
        <f>W173*H173</f>
        <v>0</v>
      </c>
      <c r="Y173" s="207" t="s">
        <v>1</v>
      </c>
      <c r="Z173" s="35"/>
      <c r="AA173" s="35"/>
      <c r="AB173" s="35"/>
      <c r="AC173" s="35"/>
      <c r="AD173" s="35"/>
      <c r="AE173" s="35"/>
      <c r="AR173" s="208" t="s">
        <v>248</v>
      </c>
      <c r="AT173" s="208" t="s">
        <v>245</v>
      </c>
      <c r="AU173" s="208" t="s">
        <v>88</v>
      </c>
      <c r="AY173" s="14" t="s">
        <v>138</v>
      </c>
      <c r="BE173" s="209">
        <f>IF(O173="základní",K173,0)</f>
        <v>0</v>
      </c>
      <c r="BF173" s="209">
        <f>IF(O173="snížená",K173,0)</f>
        <v>0</v>
      </c>
      <c r="BG173" s="209">
        <f>IF(O173="zákl. přenesená",K173,0)</f>
        <v>0</v>
      </c>
      <c r="BH173" s="209">
        <f>IF(O173="sníž. přenesená",K173,0)</f>
        <v>0</v>
      </c>
      <c r="BI173" s="209">
        <f>IF(O173="nulová",K173,0)</f>
        <v>0</v>
      </c>
      <c r="BJ173" s="14" t="s">
        <v>88</v>
      </c>
      <c r="BK173" s="209">
        <f>ROUND(P173*H173,2)</f>
        <v>0</v>
      </c>
      <c r="BL173" s="14" t="s">
        <v>248</v>
      </c>
      <c r="BM173" s="208" t="s">
        <v>249</v>
      </c>
    </row>
    <row r="174" s="2" customFormat="1">
      <c r="A174" s="35"/>
      <c r="B174" s="36"/>
      <c r="C174" s="37"/>
      <c r="D174" s="210" t="s">
        <v>141</v>
      </c>
      <c r="E174" s="37"/>
      <c r="F174" s="211" t="s">
        <v>250</v>
      </c>
      <c r="G174" s="37"/>
      <c r="H174" s="37"/>
      <c r="I174" s="212"/>
      <c r="J174" s="212"/>
      <c r="K174" s="37"/>
      <c r="L174" s="37"/>
      <c r="M174" s="41"/>
      <c r="N174" s="213"/>
      <c r="O174" s="214"/>
      <c r="P174" s="88"/>
      <c r="Q174" s="88"/>
      <c r="R174" s="88"/>
      <c r="S174" s="88"/>
      <c r="T174" s="88"/>
      <c r="U174" s="88"/>
      <c r="V174" s="88"/>
      <c r="W174" s="88"/>
      <c r="X174" s="88"/>
      <c r="Y174" s="89"/>
      <c r="Z174" s="35"/>
      <c r="AA174" s="35"/>
      <c r="AB174" s="35"/>
      <c r="AC174" s="35"/>
      <c r="AD174" s="35"/>
      <c r="AE174" s="35"/>
      <c r="AT174" s="14" t="s">
        <v>141</v>
      </c>
      <c r="AU174" s="14" t="s">
        <v>88</v>
      </c>
    </row>
    <row r="175" s="2" customFormat="1" ht="24.15" customHeight="1">
      <c r="A175" s="35"/>
      <c r="B175" s="36"/>
      <c r="C175" s="230" t="s">
        <v>251</v>
      </c>
      <c r="D175" s="230" t="s">
        <v>245</v>
      </c>
      <c r="E175" s="231" t="s">
        <v>252</v>
      </c>
      <c r="F175" s="232" t="s">
        <v>253</v>
      </c>
      <c r="G175" s="233" t="s">
        <v>135</v>
      </c>
      <c r="H175" s="234">
        <v>14</v>
      </c>
      <c r="I175" s="235"/>
      <c r="J175" s="235"/>
      <c r="K175" s="236">
        <f>ROUND(P175*H175,2)</f>
        <v>0</v>
      </c>
      <c r="L175" s="232" t="s">
        <v>136</v>
      </c>
      <c r="M175" s="41"/>
      <c r="N175" s="237" t="s">
        <v>1</v>
      </c>
      <c r="O175" s="204" t="s">
        <v>43</v>
      </c>
      <c r="P175" s="205">
        <f>I175+J175</f>
        <v>0</v>
      </c>
      <c r="Q175" s="205">
        <f>ROUND(I175*H175,2)</f>
        <v>0</v>
      </c>
      <c r="R175" s="205">
        <f>ROUND(J175*H175,2)</f>
        <v>0</v>
      </c>
      <c r="S175" s="88"/>
      <c r="T175" s="206">
        <f>S175*H175</f>
        <v>0</v>
      </c>
      <c r="U175" s="206">
        <v>0</v>
      </c>
      <c r="V175" s="206">
        <f>U175*H175</f>
        <v>0</v>
      </c>
      <c r="W175" s="206">
        <v>0</v>
      </c>
      <c r="X175" s="206">
        <f>W175*H175</f>
        <v>0</v>
      </c>
      <c r="Y175" s="207" t="s">
        <v>1</v>
      </c>
      <c r="Z175" s="35"/>
      <c r="AA175" s="35"/>
      <c r="AB175" s="35"/>
      <c r="AC175" s="35"/>
      <c r="AD175" s="35"/>
      <c r="AE175" s="35"/>
      <c r="AR175" s="208" t="s">
        <v>248</v>
      </c>
      <c r="AT175" s="208" t="s">
        <v>245</v>
      </c>
      <c r="AU175" s="208" t="s">
        <v>88</v>
      </c>
      <c r="AY175" s="14" t="s">
        <v>138</v>
      </c>
      <c r="BE175" s="209">
        <f>IF(O175="základní",K175,0)</f>
        <v>0</v>
      </c>
      <c r="BF175" s="209">
        <f>IF(O175="snížená",K175,0)</f>
        <v>0</v>
      </c>
      <c r="BG175" s="209">
        <f>IF(O175="zákl. přenesená",K175,0)</f>
        <v>0</v>
      </c>
      <c r="BH175" s="209">
        <f>IF(O175="sníž. přenesená",K175,0)</f>
        <v>0</v>
      </c>
      <c r="BI175" s="209">
        <f>IF(O175="nulová",K175,0)</f>
        <v>0</v>
      </c>
      <c r="BJ175" s="14" t="s">
        <v>88</v>
      </c>
      <c r="BK175" s="209">
        <f>ROUND(P175*H175,2)</f>
        <v>0</v>
      </c>
      <c r="BL175" s="14" t="s">
        <v>248</v>
      </c>
      <c r="BM175" s="208" t="s">
        <v>254</v>
      </c>
    </row>
    <row r="176" s="2" customFormat="1">
      <c r="A176" s="35"/>
      <c r="B176" s="36"/>
      <c r="C176" s="37"/>
      <c r="D176" s="210" t="s">
        <v>141</v>
      </c>
      <c r="E176" s="37"/>
      <c r="F176" s="211" t="s">
        <v>255</v>
      </c>
      <c r="G176" s="37"/>
      <c r="H176" s="37"/>
      <c r="I176" s="212"/>
      <c r="J176" s="212"/>
      <c r="K176" s="37"/>
      <c r="L176" s="37"/>
      <c r="M176" s="41"/>
      <c r="N176" s="213"/>
      <c r="O176" s="214"/>
      <c r="P176" s="88"/>
      <c r="Q176" s="88"/>
      <c r="R176" s="88"/>
      <c r="S176" s="88"/>
      <c r="T176" s="88"/>
      <c r="U176" s="88"/>
      <c r="V176" s="88"/>
      <c r="W176" s="88"/>
      <c r="X176" s="88"/>
      <c r="Y176" s="89"/>
      <c r="Z176" s="35"/>
      <c r="AA176" s="35"/>
      <c r="AB176" s="35"/>
      <c r="AC176" s="35"/>
      <c r="AD176" s="35"/>
      <c r="AE176" s="35"/>
      <c r="AT176" s="14" t="s">
        <v>141</v>
      </c>
      <c r="AU176" s="14" t="s">
        <v>88</v>
      </c>
    </row>
    <row r="177" s="2" customFormat="1" ht="24.15" customHeight="1">
      <c r="A177" s="35"/>
      <c r="B177" s="36"/>
      <c r="C177" s="230" t="s">
        <v>256</v>
      </c>
      <c r="D177" s="230" t="s">
        <v>245</v>
      </c>
      <c r="E177" s="231" t="s">
        <v>257</v>
      </c>
      <c r="F177" s="232" t="s">
        <v>258</v>
      </c>
      <c r="G177" s="233" t="s">
        <v>155</v>
      </c>
      <c r="H177" s="234">
        <v>60</v>
      </c>
      <c r="I177" s="235"/>
      <c r="J177" s="235"/>
      <c r="K177" s="236">
        <f>ROUND(P177*H177,2)</f>
        <v>0</v>
      </c>
      <c r="L177" s="232" t="s">
        <v>136</v>
      </c>
      <c r="M177" s="41"/>
      <c r="N177" s="237" t="s">
        <v>1</v>
      </c>
      <c r="O177" s="204" t="s">
        <v>43</v>
      </c>
      <c r="P177" s="205">
        <f>I177+J177</f>
        <v>0</v>
      </c>
      <c r="Q177" s="205">
        <f>ROUND(I177*H177,2)</f>
        <v>0</v>
      </c>
      <c r="R177" s="205">
        <f>ROUND(J177*H177,2)</f>
        <v>0</v>
      </c>
      <c r="S177" s="88"/>
      <c r="T177" s="206">
        <f>S177*H177</f>
        <v>0</v>
      </c>
      <c r="U177" s="206">
        <v>0</v>
      </c>
      <c r="V177" s="206">
        <f>U177*H177</f>
        <v>0</v>
      </c>
      <c r="W177" s="206">
        <v>0</v>
      </c>
      <c r="X177" s="206">
        <f>W177*H177</f>
        <v>0</v>
      </c>
      <c r="Y177" s="207" t="s">
        <v>1</v>
      </c>
      <c r="Z177" s="35"/>
      <c r="AA177" s="35"/>
      <c r="AB177" s="35"/>
      <c r="AC177" s="35"/>
      <c r="AD177" s="35"/>
      <c r="AE177" s="35"/>
      <c r="AR177" s="208" t="s">
        <v>248</v>
      </c>
      <c r="AT177" s="208" t="s">
        <v>245</v>
      </c>
      <c r="AU177" s="208" t="s">
        <v>88</v>
      </c>
      <c r="AY177" s="14" t="s">
        <v>138</v>
      </c>
      <c r="BE177" s="209">
        <f>IF(O177="základní",K177,0)</f>
        <v>0</v>
      </c>
      <c r="BF177" s="209">
        <f>IF(O177="snížená",K177,0)</f>
        <v>0</v>
      </c>
      <c r="BG177" s="209">
        <f>IF(O177="zákl. přenesená",K177,0)</f>
        <v>0</v>
      </c>
      <c r="BH177" s="209">
        <f>IF(O177="sníž. přenesená",K177,0)</f>
        <v>0</v>
      </c>
      <c r="BI177" s="209">
        <f>IF(O177="nulová",K177,0)</f>
        <v>0</v>
      </c>
      <c r="BJ177" s="14" t="s">
        <v>88</v>
      </c>
      <c r="BK177" s="209">
        <f>ROUND(P177*H177,2)</f>
        <v>0</v>
      </c>
      <c r="BL177" s="14" t="s">
        <v>248</v>
      </c>
      <c r="BM177" s="208" t="s">
        <v>259</v>
      </c>
    </row>
    <row r="178" s="2" customFormat="1">
      <c r="A178" s="35"/>
      <c r="B178" s="36"/>
      <c r="C178" s="37"/>
      <c r="D178" s="210" t="s">
        <v>141</v>
      </c>
      <c r="E178" s="37"/>
      <c r="F178" s="211" t="s">
        <v>260</v>
      </c>
      <c r="G178" s="37"/>
      <c r="H178" s="37"/>
      <c r="I178" s="212"/>
      <c r="J178" s="212"/>
      <c r="K178" s="37"/>
      <c r="L178" s="37"/>
      <c r="M178" s="41"/>
      <c r="N178" s="213"/>
      <c r="O178" s="214"/>
      <c r="P178" s="88"/>
      <c r="Q178" s="88"/>
      <c r="R178" s="88"/>
      <c r="S178" s="88"/>
      <c r="T178" s="88"/>
      <c r="U178" s="88"/>
      <c r="V178" s="88"/>
      <c r="W178" s="88"/>
      <c r="X178" s="88"/>
      <c r="Y178" s="89"/>
      <c r="Z178" s="35"/>
      <c r="AA178" s="35"/>
      <c r="AB178" s="35"/>
      <c r="AC178" s="35"/>
      <c r="AD178" s="35"/>
      <c r="AE178" s="35"/>
      <c r="AT178" s="14" t="s">
        <v>141</v>
      </c>
      <c r="AU178" s="14" t="s">
        <v>88</v>
      </c>
    </row>
    <row r="179" s="2" customFormat="1" ht="37.8" customHeight="1">
      <c r="A179" s="35"/>
      <c r="B179" s="36"/>
      <c r="C179" s="230" t="s">
        <v>261</v>
      </c>
      <c r="D179" s="230" t="s">
        <v>245</v>
      </c>
      <c r="E179" s="231" t="s">
        <v>262</v>
      </c>
      <c r="F179" s="232" t="s">
        <v>263</v>
      </c>
      <c r="G179" s="233" t="s">
        <v>135</v>
      </c>
      <c r="H179" s="234">
        <v>10</v>
      </c>
      <c r="I179" s="235"/>
      <c r="J179" s="235"/>
      <c r="K179" s="236">
        <f>ROUND(P179*H179,2)</f>
        <v>0</v>
      </c>
      <c r="L179" s="232" t="s">
        <v>136</v>
      </c>
      <c r="M179" s="41"/>
      <c r="N179" s="237" t="s">
        <v>1</v>
      </c>
      <c r="O179" s="204" t="s">
        <v>43</v>
      </c>
      <c r="P179" s="205">
        <f>I179+J179</f>
        <v>0</v>
      </c>
      <c r="Q179" s="205">
        <f>ROUND(I179*H179,2)</f>
        <v>0</v>
      </c>
      <c r="R179" s="205">
        <f>ROUND(J179*H179,2)</f>
        <v>0</v>
      </c>
      <c r="S179" s="88"/>
      <c r="T179" s="206">
        <f>S179*H179</f>
        <v>0</v>
      </c>
      <c r="U179" s="206">
        <v>0</v>
      </c>
      <c r="V179" s="206">
        <f>U179*H179</f>
        <v>0</v>
      </c>
      <c r="W179" s="206">
        <v>0</v>
      </c>
      <c r="X179" s="206">
        <f>W179*H179</f>
        <v>0</v>
      </c>
      <c r="Y179" s="207" t="s">
        <v>1</v>
      </c>
      <c r="Z179" s="35"/>
      <c r="AA179" s="35"/>
      <c r="AB179" s="35"/>
      <c r="AC179" s="35"/>
      <c r="AD179" s="35"/>
      <c r="AE179" s="35"/>
      <c r="AR179" s="208" t="s">
        <v>248</v>
      </c>
      <c r="AT179" s="208" t="s">
        <v>245</v>
      </c>
      <c r="AU179" s="208" t="s">
        <v>88</v>
      </c>
      <c r="AY179" s="14" t="s">
        <v>138</v>
      </c>
      <c r="BE179" s="209">
        <f>IF(O179="základní",K179,0)</f>
        <v>0</v>
      </c>
      <c r="BF179" s="209">
        <f>IF(O179="snížená",K179,0)</f>
        <v>0</v>
      </c>
      <c r="BG179" s="209">
        <f>IF(O179="zákl. přenesená",K179,0)</f>
        <v>0</v>
      </c>
      <c r="BH179" s="209">
        <f>IF(O179="sníž. přenesená",K179,0)</f>
        <v>0</v>
      </c>
      <c r="BI179" s="209">
        <f>IF(O179="nulová",K179,0)</f>
        <v>0</v>
      </c>
      <c r="BJ179" s="14" t="s">
        <v>88</v>
      </c>
      <c r="BK179" s="209">
        <f>ROUND(P179*H179,2)</f>
        <v>0</v>
      </c>
      <c r="BL179" s="14" t="s">
        <v>248</v>
      </c>
      <c r="BM179" s="208" t="s">
        <v>264</v>
      </c>
    </row>
    <row r="180" s="2" customFormat="1">
      <c r="A180" s="35"/>
      <c r="B180" s="36"/>
      <c r="C180" s="37"/>
      <c r="D180" s="210" t="s">
        <v>141</v>
      </c>
      <c r="E180" s="37"/>
      <c r="F180" s="211" t="s">
        <v>265</v>
      </c>
      <c r="G180" s="37"/>
      <c r="H180" s="37"/>
      <c r="I180" s="212"/>
      <c r="J180" s="212"/>
      <c r="K180" s="37"/>
      <c r="L180" s="37"/>
      <c r="M180" s="41"/>
      <c r="N180" s="213"/>
      <c r="O180" s="214"/>
      <c r="P180" s="88"/>
      <c r="Q180" s="88"/>
      <c r="R180" s="88"/>
      <c r="S180" s="88"/>
      <c r="T180" s="88"/>
      <c r="U180" s="88"/>
      <c r="V180" s="88"/>
      <c r="W180" s="88"/>
      <c r="X180" s="88"/>
      <c r="Y180" s="89"/>
      <c r="Z180" s="35"/>
      <c r="AA180" s="35"/>
      <c r="AB180" s="35"/>
      <c r="AC180" s="35"/>
      <c r="AD180" s="35"/>
      <c r="AE180" s="35"/>
      <c r="AT180" s="14" t="s">
        <v>141</v>
      </c>
      <c r="AU180" s="14" t="s">
        <v>88</v>
      </c>
    </row>
    <row r="181" s="2" customFormat="1" ht="24.15" customHeight="1">
      <c r="A181" s="35"/>
      <c r="B181" s="36"/>
      <c r="C181" s="230" t="s">
        <v>266</v>
      </c>
      <c r="D181" s="230" t="s">
        <v>245</v>
      </c>
      <c r="E181" s="231" t="s">
        <v>267</v>
      </c>
      <c r="F181" s="232" t="s">
        <v>268</v>
      </c>
      <c r="G181" s="233" t="s">
        <v>135</v>
      </c>
      <c r="H181" s="234">
        <v>10</v>
      </c>
      <c r="I181" s="235"/>
      <c r="J181" s="235"/>
      <c r="K181" s="236">
        <f>ROUND(P181*H181,2)</f>
        <v>0</v>
      </c>
      <c r="L181" s="232" t="s">
        <v>136</v>
      </c>
      <c r="M181" s="41"/>
      <c r="N181" s="237" t="s">
        <v>1</v>
      </c>
      <c r="O181" s="204" t="s">
        <v>43</v>
      </c>
      <c r="P181" s="205">
        <f>I181+J181</f>
        <v>0</v>
      </c>
      <c r="Q181" s="205">
        <f>ROUND(I181*H181,2)</f>
        <v>0</v>
      </c>
      <c r="R181" s="205">
        <f>ROUND(J181*H181,2)</f>
        <v>0</v>
      </c>
      <c r="S181" s="88"/>
      <c r="T181" s="206">
        <f>S181*H181</f>
        <v>0</v>
      </c>
      <c r="U181" s="206">
        <v>0</v>
      </c>
      <c r="V181" s="206">
        <f>U181*H181</f>
        <v>0</v>
      </c>
      <c r="W181" s="206">
        <v>0</v>
      </c>
      <c r="X181" s="206">
        <f>W181*H181</f>
        <v>0</v>
      </c>
      <c r="Y181" s="207" t="s">
        <v>1</v>
      </c>
      <c r="Z181" s="35"/>
      <c r="AA181" s="35"/>
      <c r="AB181" s="35"/>
      <c r="AC181" s="35"/>
      <c r="AD181" s="35"/>
      <c r="AE181" s="35"/>
      <c r="AR181" s="208" t="s">
        <v>248</v>
      </c>
      <c r="AT181" s="208" t="s">
        <v>245</v>
      </c>
      <c r="AU181" s="208" t="s">
        <v>88</v>
      </c>
      <c r="AY181" s="14" t="s">
        <v>138</v>
      </c>
      <c r="BE181" s="209">
        <f>IF(O181="základní",K181,0)</f>
        <v>0</v>
      </c>
      <c r="BF181" s="209">
        <f>IF(O181="snížená",K181,0)</f>
        <v>0</v>
      </c>
      <c r="BG181" s="209">
        <f>IF(O181="zákl. přenesená",K181,0)</f>
        <v>0</v>
      </c>
      <c r="BH181" s="209">
        <f>IF(O181="sníž. přenesená",K181,0)</f>
        <v>0</v>
      </c>
      <c r="BI181" s="209">
        <f>IF(O181="nulová",K181,0)</f>
        <v>0</v>
      </c>
      <c r="BJ181" s="14" t="s">
        <v>88</v>
      </c>
      <c r="BK181" s="209">
        <f>ROUND(P181*H181,2)</f>
        <v>0</v>
      </c>
      <c r="BL181" s="14" t="s">
        <v>248</v>
      </c>
      <c r="BM181" s="208" t="s">
        <v>269</v>
      </c>
    </row>
    <row r="182" s="2" customFormat="1">
      <c r="A182" s="35"/>
      <c r="B182" s="36"/>
      <c r="C182" s="37"/>
      <c r="D182" s="210" t="s">
        <v>141</v>
      </c>
      <c r="E182" s="37"/>
      <c r="F182" s="211" t="s">
        <v>270</v>
      </c>
      <c r="G182" s="37"/>
      <c r="H182" s="37"/>
      <c r="I182" s="212"/>
      <c r="J182" s="212"/>
      <c r="K182" s="37"/>
      <c r="L182" s="37"/>
      <c r="M182" s="41"/>
      <c r="N182" s="213"/>
      <c r="O182" s="214"/>
      <c r="P182" s="88"/>
      <c r="Q182" s="88"/>
      <c r="R182" s="88"/>
      <c r="S182" s="88"/>
      <c r="T182" s="88"/>
      <c r="U182" s="88"/>
      <c r="V182" s="88"/>
      <c r="W182" s="88"/>
      <c r="X182" s="88"/>
      <c r="Y182" s="89"/>
      <c r="Z182" s="35"/>
      <c r="AA182" s="35"/>
      <c r="AB182" s="35"/>
      <c r="AC182" s="35"/>
      <c r="AD182" s="35"/>
      <c r="AE182" s="35"/>
      <c r="AT182" s="14" t="s">
        <v>141</v>
      </c>
      <c r="AU182" s="14" t="s">
        <v>88</v>
      </c>
    </row>
    <row r="183" s="2" customFormat="1" ht="24.15" customHeight="1">
      <c r="A183" s="35"/>
      <c r="B183" s="36"/>
      <c r="C183" s="230" t="s">
        <v>271</v>
      </c>
      <c r="D183" s="230" t="s">
        <v>245</v>
      </c>
      <c r="E183" s="231" t="s">
        <v>272</v>
      </c>
      <c r="F183" s="232" t="s">
        <v>273</v>
      </c>
      <c r="G183" s="233" t="s">
        <v>155</v>
      </c>
      <c r="H183" s="234">
        <v>175</v>
      </c>
      <c r="I183" s="235"/>
      <c r="J183" s="235"/>
      <c r="K183" s="236">
        <f>ROUND(P183*H183,2)</f>
        <v>0</v>
      </c>
      <c r="L183" s="232" t="s">
        <v>136</v>
      </c>
      <c r="M183" s="41"/>
      <c r="N183" s="237" t="s">
        <v>1</v>
      </c>
      <c r="O183" s="204" t="s">
        <v>43</v>
      </c>
      <c r="P183" s="205">
        <f>I183+J183</f>
        <v>0</v>
      </c>
      <c r="Q183" s="205">
        <f>ROUND(I183*H183,2)</f>
        <v>0</v>
      </c>
      <c r="R183" s="205">
        <f>ROUND(J183*H183,2)</f>
        <v>0</v>
      </c>
      <c r="S183" s="88"/>
      <c r="T183" s="206">
        <f>S183*H183</f>
        <v>0</v>
      </c>
      <c r="U183" s="206">
        <v>0</v>
      </c>
      <c r="V183" s="206">
        <f>U183*H183</f>
        <v>0</v>
      </c>
      <c r="W183" s="206">
        <v>0</v>
      </c>
      <c r="X183" s="206">
        <f>W183*H183</f>
        <v>0</v>
      </c>
      <c r="Y183" s="207" t="s">
        <v>1</v>
      </c>
      <c r="Z183" s="35"/>
      <c r="AA183" s="35"/>
      <c r="AB183" s="35"/>
      <c r="AC183" s="35"/>
      <c r="AD183" s="35"/>
      <c r="AE183" s="35"/>
      <c r="AR183" s="208" t="s">
        <v>248</v>
      </c>
      <c r="AT183" s="208" t="s">
        <v>245</v>
      </c>
      <c r="AU183" s="208" t="s">
        <v>88</v>
      </c>
      <c r="AY183" s="14" t="s">
        <v>138</v>
      </c>
      <c r="BE183" s="209">
        <f>IF(O183="základní",K183,0)</f>
        <v>0</v>
      </c>
      <c r="BF183" s="209">
        <f>IF(O183="snížená",K183,0)</f>
        <v>0</v>
      </c>
      <c r="BG183" s="209">
        <f>IF(O183="zákl. přenesená",K183,0)</f>
        <v>0</v>
      </c>
      <c r="BH183" s="209">
        <f>IF(O183="sníž. přenesená",K183,0)</f>
        <v>0</v>
      </c>
      <c r="BI183" s="209">
        <f>IF(O183="nulová",K183,0)</f>
        <v>0</v>
      </c>
      <c r="BJ183" s="14" t="s">
        <v>88</v>
      </c>
      <c r="BK183" s="209">
        <f>ROUND(P183*H183,2)</f>
        <v>0</v>
      </c>
      <c r="BL183" s="14" t="s">
        <v>248</v>
      </c>
      <c r="BM183" s="208" t="s">
        <v>274</v>
      </c>
    </row>
    <row r="184" s="2" customFormat="1">
      <c r="A184" s="35"/>
      <c r="B184" s="36"/>
      <c r="C184" s="37"/>
      <c r="D184" s="210" t="s">
        <v>141</v>
      </c>
      <c r="E184" s="37"/>
      <c r="F184" s="211" t="s">
        <v>275</v>
      </c>
      <c r="G184" s="37"/>
      <c r="H184" s="37"/>
      <c r="I184" s="212"/>
      <c r="J184" s="212"/>
      <c r="K184" s="37"/>
      <c r="L184" s="37"/>
      <c r="M184" s="41"/>
      <c r="N184" s="213"/>
      <c r="O184" s="214"/>
      <c r="P184" s="88"/>
      <c r="Q184" s="88"/>
      <c r="R184" s="88"/>
      <c r="S184" s="88"/>
      <c r="T184" s="88"/>
      <c r="U184" s="88"/>
      <c r="V184" s="88"/>
      <c r="W184" s="88"/>
      <c r="X184" s="88"/>
      <c r="Y184" s="89"/>
      <c r="Z184" s="35"/>
      <c r="AA184" s="35"/>
      <c r="AB184" s="35"/>
      <c r="AC184" s="35"/>
      <c r="AD184" s="35"/>
      <c r="AE184" s="35"/>
      <c r="AT184" s="14" t="s">
        <v>141</v>
      </c>
      <c r="AU184" s="14" t="s">
        <v>88</v>
      </c>
    </row>
    <row r="185" s="2" customFormat="1" ht="24.15" customHeight="1">
      <c r="A185" s="35"/>
      <c r="B185" s="36"/>
      <c r="C185" s="230" t="s">
        <v>276</v>
      </c>
      <c r="D185" s="230" t="s">
        <v>245</v>
      </c>
      <c r="E185" s="231" t="s">
        <v>277</v>
      </c>
      <c r="F185" s="232" t="s">
        <v>278</v>
      </c>
      <c r="G185" s="233" t="s">
        <v>155</v>
      </c>
      <c r="H185" s="234">
        <v>150</v>
      </c>
      <c r="I185" s="235"/>
      <c r="J185" s="235"/>
      <c r="K185" s="236">
        <f>ROUND(P185*H185,2)</f>
        <v>0</v>
      </c>
      <c r="L185" s="232" t="s">
        <v>136</v>
      </c>
      <c r="M185" s="41"/>
      <c r="N185" s="237" t="s">
        <v>1</v>
      </c>
      <c r="O185" s="204" t="s">
        <v>43</v>
      </c>
      <c r="P185" s="205">
        <f>I185+J185</f>
        <v>0</v>
      </c>
      <c r="Q185" s="205">
        <f>ROUND(I185*H185,2)</f>
        <v>0</v>
      </c>
      <c r="R185" s="205">
        <f>ROUND(J185*H185,2)</f>
        <v>0</v>
      </c>
      <c r="S185" s="88"/>
      <c r="T185" s="206">
        <f>S185*H185</f>
        <v>0</v>
      </c>
      <c r="U185" s="206">
        <v>0</v>
      </c>
      <c r="V185" s="206">
        <f>U185*H185</f>
        <v>0</v>
      </c>
      <c r="W185" s="206">
        <v>0</v>
      </c>
      <c r="X185" s="206">
        <f>W185*H185</f>
        <v>0</v>
      </c>
      <c r="Y185" s="207" t="s">
        <v>1</v>
      </c>
      <c r="Z185" s="35"/>
      <c r="AA185" s="35"/>
      <c r="AB185" s="35"/>
      <c r="AC185" s="35"/>
      <c r="AD185" s="35"/>
      <c r="AE185" s="35"/>
      <c r="AR185" s="208" t="s">
        <v>248</v>
      </c>
      <c r="AT185" s="208" t="s">
        <v>245</v>
      </c>
      <c r="AU185" s="208" t="s">
        <v>88</v>
      </c>
      <c r="AY185" s="14" t="s">
        <v>138</v>
      </c>
      <c r="BE185" s="209">
        <f>IF(O185="základní",K185,0)</f>
        <v>0</v>
      </c>
      <c r="BF185" s="209">
        <f>IF(O185="snížená",K185,0)</f>
        <v>0</v>
      </c>
      <c r="BG185" s="209">
        <f>IF(O185="zákl. přenesená",K185,0)</f>
        <v>0</v>
      </c>
      <c r="BH185" s="209">
        <f>IF(O185="sníž. přenesená",K185,0)</f>
        <v>0</v>
      </c>
      <c r="BI185" s="209">
        <f>IF(O185="nulová",K185,0)</f>
        <v>0</v>
      </c>
      <c r="BJ185" s="14" t="s">
        <v>88</v>
      </c>
      <c r="BK185" s="209">
        <f>ROUND(P185*H185,2)</f>
        <v>0</v>
      </c>
      <c r="BL185" s="14" t="s">
        <v>248</v>
      </c>
      <c r="BM185" s="208" t="s">
        <v>279</v>
      </c>
    </row>
    <row r="186" s="2" customFormat="1">
      <c r="A186" s="35"/>
      <c r="B186" s="36"/>
      <c r="C186" s="37"/>
      <c r="D186" s="210" t="s">
        <v>141</v>
      </c>
      <c r="E186" s="37"/>
      <c r="F186" s="211" t="s">
        <v>280</v>
      </c>
      <c r="G186" s="37"/>
      <c r="H186" s="37"/>
      <c r="I186" s="212"/>
      <c r="J186" s="212"/>
      <c r="K186" s="37"/>
      <c r="L186" s="37"/>
      <c r="M186" s="41"/>
      <c r="N186" s="213"/>
      <c r="O186" s="214"/>
      <c r="P186" s="88"/>
      <c r="Q186" s="88"/>
      <c r="R186" s="88"/>
      <c r="S186" s="88"/>
      <c r="T186" s="88"/>
      <c r="U186" s="88"/>
      <c r="V186" s="88"/>
      <c r="W186" s="88"/>
      <c r="X186" s="88"/>
      <c r="Y186" s="89"/>
      <c r="Z186" s="35"/>
      <c r="AA186" s="35"/>
      <c r="AB186" s="35"/>
      <c r="AC186" s="35"/>
      <c r="AD186" s="35"/>
      <c r="AE186" s="35"/>
      <c r="AT186" s="14" t="s">
        <v>141</v>
      </c>
      <c r="AU186" s="14" t="s">
        <v>88</v>
      </c>
    </row>
    <row r="187" s="2" customFormat="1">
      <c r="A187" s="35"/>
      <c r="B187" s="36"/>
      <c r="C187" s="230" t="s">
        <v>281</v>
      </c>
      <c r="D187" s="230" t="s">
        <v>245</v>
      </c>
      <c r="E187" s="231" t="s">
        <v>282</v>
      </c>
      <c r="F187" s="232" t="s">
        <v>283</v>
      </c>
      <c r="G187" s="233" t="s">
        <v>135</v>
      </c>
      <c r="H187" s="234">
        <v>5</v>
      </c>
      <c r="I187" s="235"/>
      <c r="J187" s="235"/>
      <c r="K187" s="236">
        <f>ROUND(P187*H187,2)</f>
        <v>0</v>
      </c>
      <c r="L187" s="232" t="s">
        <v>136</v>
      </c>
      <c r="M187" s="41"/>
      <c r="N187" s="237" t="s">
        <v>1</v>
      </c>
      <c r="O187" s="204" t="s">
        <v>43</v>
      </c>
      <c r="P187" s="205">
        <f>I187+J187</f>
        <v>0</v>
      </c>
      <c r="Q187" s="205">
        <f>ROUND(I187*H187,2)</f>
        <v>0</v>
      </c>
      <c r="R187" s="205">
        <f>ROUND(J187*H187,2)</f>
        <v>0</v>
      </c>
      <c r="S187" s="88"/>
      <c r="T187" s="206">
        <f>S187*H187</f>
        <v>0</v>
      </c>
      <c r="U187" s="206">
        <v>0</v>
      </c>
      <c r="V187" s="206">
        <f>U187*H187</f>
        <v>0</v>
      </c>
      <c r="W187" s="206">
        <v>0</v>
      </c>
      <c r="X187" s="206">
        <f>W187*H187</f>
        <v>0</v>
      </c>
      <c r="Y187" s="207" t="s">
        <v>1</v>
      </c>
      <c r="Z187" s="35"/>
      <c r="AA187" s="35"/>
      <c r="AB187" s="35"/>
      <c r="AC187" s="35"/>
      <c r="AD187" s="35"/>
      <c r="AE187" s="35"/>
      <c r="AR187" s="208" t="s">
        <v>248</v>
      </c>
      <c r="AT187" s="208" t="s">
        <v>245</v>
      </c>
      <c r="AU187" s="208" t="s">
        <v>88</v>
      </c>
      <c r="AY187" s="14" t="s">
        <v>138</v>
      </c>
      <c r="BE187" s="209">
        <f>IF(O187="základní",K187,0)</f>
        <v>0</v>
      </c>
      <c r="BF187" s="209">
        <f>IF(O187="snížená",K187,0)</f>
        <v>0</v>
      </c>
      <c r="BG187" s="209">
        <f>IF(O187="zákl. přenesená",K187,0)</f>
        <v>0</v>
      </c>
      <c r="BH187" s="209">
        <f>IF(O187="sníž. přenesená",K187,0)</f>
        <v>0</v>
      </c>
      <c r="BI187" s="209">
        <f>IF(O187="nulová",K187,0)</f>
        <v>0</v>
      </c>
      <c r="BJ187" s="14" t="s">
        <v>88</v>
      </c>
      <c r="BK187" s="209">
        <f>ROUND(P187*H187,2)</f>
        <v>0</v>
      </c>
      <c r="BL187" s="14" t="s">
        <v>248</v>
      </c>
      <c r="BM187" s="208" t="s">
        <v>284</v>
      </c>
    </row>
    <row r="188" s="2" customFormat="1">
      <c r="A188" s="35"/>
      <c r="B188" s="36"/>
      <c r="C188" s="37"/>
      <c r="D188" s="210" t="s">
        <v>141</v>
      </c>
      <c r="E188" s="37"/>
      <c r="F188" s="211" t="s">
        <v>283</v>
      </c>
      <c r="G188" s="37"/>
      <c r="H188" s="37"/>
      <c r="I188" s="212"/>
      <c r="J188" s="212"/>
      <c r="K188" s="37"/>
      <c r="L188" s="37"/>
      <c r="M188" s="41"/>
      <c r="N188" s="213"/>
      <c r="O188" s="214"/>
      <c r="P188" s="88"/>
      <c r="Q188" s="88"/>
      <c r="R188" s="88"/>
      <c r="S188" s="88"/>
      <c r="T188" s="88"/>
      <c r="U188" s="88"/>
      <c r="V188" s="88"/>
      <c r="W188" s="88"/>
      <c r="X188" s="88"/>
      <c r="Y188" s="89"/>
      <c r="Z188" s="35"/>
      <c r="AA188" s="35"/>
      <c r="AB188" s="35"/>
      <c r="AC188" s="35"/>
      <c r="AD188" s="35"/>
      <c r="AE188" s="35"/>
      <c r="AT188" s="14" t="s">
        <v>141</v>
      </c>
      <c r="AU188" s="14" t="s">
        <v>88</v>
      </c>
    </row>
    <row r="189" s="2" customFormat="1" ht="24.15" customHeight="1">
      <c r="A189" s="35"/>
      <c r="B189" s="36"/>
      <c r="C189" s="230" t="s">
        <v>285</v>
      </c>
      <c r="D189" s="230" t="s">
        <v>245</v>
      </c>
      <c r="E189" s="231" t="s">
        <v>286</v>
      </c>
      <c r="F189" s="232" t="s">
        <v>287</v>
      </c>
      <c r="G189" s="233" t="s">
        <v>135</v>
      </c>
      <c r="H189" s="234">
        <v>1</v>
      </c>
      <c r="I189" s="235"/>
      <c r="J189" s="235"/>
      <c r="K189" s="236">
        <f>ROUND(P189*H189,2)</f>
        <v>0</v>
      </c>
      <c r="L189" s="232" t="s">
        <v>136</v>
      </c>
      <c r="M189" s="41"/>
      <c r="N189" s="237" t="s">
        <v>1</v>
      </c>
      <c r="O189" s="204" t="s">
        <v>43</v>
      </c>
      <c r="P189" s="205">
        <f>I189+J189</f>
        <v>0</v>
      </c>
      <c r="Q189" s="205">
        <f>ROUND(I189*H189,2)</f>
        <v>0</v>
      </c>
      <c r="R189" s="205">
        <f>ROUND(J189*H189,2)</f>
        <v>0</v>
      </c>
      <c r="S189" s="88"/>
      <c r="T189" s="206">
        <f>S189*H189</f>
        <v>0</v>
      </c>
      <c r="U189" s="206">
        <v>0</v>
      </c>
      <c r="V189" s="206">
        <f>U189*H189</f>
        <v>0</v>
      </c>
      <c r="W189" s="206">
        <v>0</v>
      </c>
      <c r="X189" s="206">
        <f>W189*H189</f>
        <v>0</v>
      </c>
      <c r="Y189" s="207" t="s">
        <v>1</v>
      </c>
      <c r="Z189" s="35"/>
      <c r="AA189" s="35"/>
      <c r="AB189" s="35"/>
      <c r="AC189" s="35"/>
      <c r="AD189" s="35"/>
      <c r="AE189" s="35"/>
      <c r="AR189" s="208" t="s">
        <v>248</v>
      </c>
      <c r="AT189" s="208" t="s">
        <v>245</v>
      </c>
      <c r="AU189" s="208" t="s">
        <v>88</v>
      </c>
      <c r="AY189" s="14" t="s">
        <v>138</v>
      </c>
      <c r="BE189" s="209">
        <f>IF(O189="základní",K189,0)</f>
        <v>0</v>
      </c>
      <c r="BF189" s="209">
        <f>IF(O189="snížená",K189,0)</f>
        <v>0</v>
      </c>
      <c r="BG189" s="209">
        <f>IF(O189="zákl. přenesená",K189,0)</f>
        <v>0</v>
      </c>
      <c r="BH189" s="209">
        <f>IF(O189="sníž. přenesená",K189,0)</f>
        <v>0</v>
      </c>
      <c r="BI189" s="209">
        <f>IF(O189="nulová",K189,0)</f>
        <v>0</v>
      </c>
      <c r="BJ189" s="14" t="s">
        <v>88</v>
      </c>
      <c r="BK189" s="209">
        <f>ROUND(P189*H189,2)</f>
        <v>0</v>
      </c>
      <c r="BL189" s="14" t="s">
        <v>248</v>
      </c>
      <c r="BM189" s="208" t="s">
        <v>288</v>
      </c>
    </row>
    <row r="190" s="2" customFormat="1">
      <c r="A190" s="35"/>
      <c r="B190" s="36"/>
      <c r="C190" s="37"/>
      <c r="D190" s="210" t="s">
        <v>141</v>
      </c>
      <c r="E190" s="37"/>
      <c r="F190" s="211" t="s">
        <v>287</v>
      </c>
      <c r="G190" s="37"/>
      <c r="H190" s="37"/>
      <c r="I190" s="212"/>
      <c r="J190" s="212"/>
      <c r="K190" s="37"/>
      <c r="L190" s="37"/>
      <c r="M190" s="41"/>
      <c r="N190" s="213"/>
      <c r="O190" s="214"/>
      <c r="P190" s="88"/>
      <c r="Q190" s="88"/>
      <c r="R190" s="88"/>
      <c r="S190" s="88"/>
      <c r="T190" s="88"/>
      <c r="U190" s="88"/>
      <c r="V190" s="88"/>
      <c r="W190" s="88"/>
      <c r="X190" s="88"/>
      <c r="Y190" s="89"/>
      <c r="Z190" s="35"/>
      <c r="AA190" s="35"/>
      <c r="AB190" s="35"/>
      <c r="AC190" s="35"/>
      <c r="AD190" s="35"/>
      <c r="AE190" s="35"/>
      <c r="AT190" s="14" t="s">
        <v>141</v>
      </c>
      <c r="AU190" s="14" t="s">
        <v>88</v>
      </c>
    </row>
    <row r="191" s="2" customFormat="1" ht="24.15" customHeight="1">
      <c r="A191" s="35"/>
      <c r="B191" s="36"/>
      <c r="C191" s="230" t="s">
        <v>289</v>
      </c>
      <c r="D191" s="230" t="s">
        <v>245</v>
      </c>
      <c r="E191" s="231" t="s">
        <v>290</v>
      </c>
      <c r="F191" s="232" t="s">
        <v>291</v>
      </c>
      <c r="G191" s="233" t="s">
        <v>135</v>
      </c>
      <c r="H191" s="234">
        <v>6</v>
      </c>
      <c r="I191" s="235"/>
      <c r="J191" s="235"/>
      <c r="K191" s="236">
        <f>ROUND(P191*H191,2)</f>
        <v>0</v>
      </c>
      <c r="L191" s="232" t="s">
        <v>136</v>
      </c>
      <c r="M191" s="41"/>
      <c r="N191" s="237" t="s">
        <v>1</v>
      </c>
      <c r="O191" s="204" t="s">
        <v>43</v>
      </c>
      <c r="P191" s="205">
        <f>I191+J191</f>
        <v>0</v>
      </c>
      <c r="Q191" s="205">
        <f>ROUND(I191*H191,2)</f>
        <v>0</v>
      </c>
      <c r="R191" s="205">
        <f>ROUND(J191*H191,2)</f>
        <v>0</v>
      </c>
      <c r="S191" s="88"/>
      <c r="T191" s="206">
        <f>S191*H191</f>
        <v>0</v>
      </c>
      <c r="U191" s="206">
        <v>0</v>
      </c>
      <c r="V191" s="206">
        <f>U191*H191</f>
        <v>0</v>
      </c>
      <c r="W191" s="206">
        <v>0</v>
      </c>
      <c r="X191" s="206">
        <f>W191*H191</f>
        <v>0</v>
      </c>
      <c r="Y191" s="207" t="s">
        <v>1</v>
      </c>
      <c r="Z191" s="35"/>
      <c r="AA191" s="35"/>
      <c r="AB191" s="35"/>
      <c r="AC191" s="35"/>
      <c r="AD191" s="35"/>
      <c r="AE191" s="35"/>
      <c r="AR191" s="208" t="s">
        <v>248</v>
      </c>
      <c r="AT191" s="208" t="s">
        <v>245</v>
      </c>
      <c r="AU191" s="208" t="s">
        <v>88</v>
      </c>
      <c r="AY191" s="14" t="s">
        <v>138</v>
      </c>
      <c r="BE191" s="209">
        <f>IF(O191="základní",K191,0)</f>
        <v>0</v>
      </c>
      <c r="BF191" s="209">
        <f>IF(O191="snížená",K191,0)</f>
        <v>0</v>
      </c>
      <c r="BG191" s="209">
        <f>IF(O191="zákl. přenesená",K191,0)</f>
        <v>0</v>
      </c>
      <c r="BH191" s="209">
        <f>IF(O191="sníž. přenesená",K191,0)</f>
        <v>0</v>
      </c>
      <c r="BI191" s="209">
        <f>IF(O191="nulová",K191,0)</f>
        <v>0</v>
      </c>
      <c r="BJ191" s="14" t="s">
        <v>88</v>
      </c>
      <c r="BK191" s="209">
        <f>ROUND(P191*H191,2)</f>
        <v>0</v>
      </c>
      <c r="BL191" s="14" t="s">
        <v>248</v>
      </c>
      <c r="BM191" s="208" t="s">
        <v>292</v>
      </c>
    </row>
    <row r="192" s="2" customFormat="1">
      <c r="A192" s="35"/>
      <c r="B192" s="36"/>
      <c r="C192" s="37"/>
      <c r="D192" s="210" t="s">
        <v>141</v>
      </c>
      <c r="E192" s="37"/>
      <c r="F192" s="211" t="s">
        <v>291</v>
      </c>
      <c r="G192" s="37"/>
      <c r="H192" s="37"/>
      <c r="I192" s="212"/>
      <c r="J192" s="212"/>
      <c r="K192" s="37"/>
      <c r="L192" s="37"/>
      <c r="M192" s="41"/>
      <c r="N192" s="213"/>
      <c r="O192" s="214"/>
      <c r="P192" s="88"/>
      <c r="Q192" s="88"/>
      <c r="R192" s="88"/>
      <c r="S192" s="88"/>
      <c r="T192" s="88"/>
      <c r="U192" s="88"/>
      <c r="V192" s="88"/>
      <c r="W192" s="88"/>
      <c r="X192" s="88"/>
      <c r="Y192" s="89"/>
      <c r="Z192" s="35"/>
      <c r="AA192" s="35"/>
      <c r="AB192" s="35"/>
      <c r="AC192" s="35"/>
      <c r="AD192" s="35"/>
      <c r="AE192" s="35"/>
      <c r="AT192" s="14" t="s">
        <v>141</v>
      </c>
      <c r="AU192" s="14" t="s">
        <v>88</v>
      </c>
    </row>
    <row r="193" s="2" customFormat="1" ht="24.15" customHeight="1">
      <c r="A193" s="35"/>
      <c r="B193" s="36"/>
      <c r="C193" s="230" t="s">
        <v>293</v>
      </c>
      <c r="D193" s="230" t="s">
        <v>245</v>
      </c>
      <c r="E193" s="231" t="s">
        <v>294</v>
      </c>
      <c r="F193" s="232" t="s">
        <v>295</v>
      </c>
      <c r="G193" s="233" t="s">
        <v>135</v>
      </c>
      <c r="H193" s="234">
        <v>3</v>
      </c>
      <c r="I193" s="235"/>
      <c r="J193" s="235"/>
      <c r="K193" s="236">
        <f>ROUND(P193*H193,2)</f>
        <v>0</v>
      </c>
      <c r="L193" s="232" t="s">
        <v>136</v>
      </c>
      <c r="M193" s="41"/>
      <c r="N193" s="237" t="s">
        <v>1</v>
      </c>
      <c r="O193" s="204" t="s">
        <v>43</v>
      </c>
      <c r="P193" s="205">
        <f>I193+J193</f>
        <v>0</v>
      </c>
      <c r="Q193" s="205">
        <f>ROUND(I193*H193,2)</f>
        <v>0</v>
      </c>
      <c r="R193" s="205">
        <f>ROUND(J193*H193,2)</f>
        <v>0</v>
      </c>
      <c r="S193" s="88"/>
      <c r="T193" s="206">
        <f>S193*H193</f>
        <v>0</v>
      </c>
      <c r="U193" s="206">
        <v>0</v>
      </c>
      <c r="V193" s="206">
        <f>U193*H193</f>
        <v>0</v>
      </c>
      <c r="W193" s="206">
        <v>0</v>
      </c>
      <c r="X193" s="206">
        <f>W193*H193</f>
        <v>0</v>
      </c>
      <c r="Y193" s="207" t="s">
        <v>1</v>
      </c>
      <c r="Z193" s="35"/>
      <c r="AA193" s="35"/>
      <c r="AB193" s="35"/>
      <c r="AC193" s="35"/>
      <c r="AD193" s="35"/>
      <c r="AE193" s="35"/>
      <c r="AR193" s="208" t="s">
        <v>248</v>
      </c>
      <c r="AT193" s="208" t="s">
        <v>245</v>
      </c>
      <c r="AU193" s="208" t="s">
        <v>88</v>
      </c>
      <c r="AY193" s="14" t="s">
        <v>138</v>
      </c>
      <c r="BE193" s="209">
        <f>IF(O193="základní",K193,0)</f>
        <v>0</v>
      </c>
      <c r="BF193" s="209">
        <f>IF(O193="snížená",K193,0)</f>
        <v>0</v>
      </c>
      <c r="BG193" s="209">
        <f>IF(O193="zákl. přenesená",K193,0)</f>
        <v>0</v>
      </c>
      <c r="BH193" s="209">
        <f>IF(O193="sníž. přenesená",K193,0)</f>
        <v>0</v>
      </c>
      <c r="BI193" s="209">
        <f>IF(O193="nulová",K193,0)</f>
        <v>0</v>
      </c>
      <c r="BJ193" s="14" t="s">
        <v>88</v>
      </c>
      <c r="BK193" s="209">
        <f>ROUND(P193*H193,2)</f>
        <v>0</v>
      </c>
      <c r="BL193" s="14" t="s">
        <v>248</v>
      </c>
      <c r="BM193" s="208" t="s">
        <v>296</v>
      </c>
    </row>
    <row r="194" s="2" customFormat="1">
      <c r="A194" s="35"/>
      <c r="B194" s="36"/>
      <c r="C194" s="37"/>
      <c r="D194" s="210" t="s">
        <v>141</v>
      </c>
      <c r="E194" s="37"/>
      <c r="F194" s="211" t="s">
        <v>295</v>
      </c>
      <c r="G194" s="37"/>
      <c r="H194" s="37"/>
      <c r="I194" s="212"/>
      <c r="J194" s="212"/>
      <c r="K194" s="37"/>
      <c r="L194" s="37"/>
      <c r="M194" s="41"/>
      <c r="N194" s="213"/>
      <c r="O194" s="214"/>
      <c r="P194" s="88"/>
      <c r="Q194" s="88"/>
      <c r="R194" s="88"/>
      <c r="S194" s="88"/>
      <c r="T194" s="88"/>
      <c r="U194" s="88"/>
      <c r="V194" s="88"/>
      <c r="W194" s="88"/>
      <c r="X194" s="88"/>
      <c r="Y194" s="89"/>
      <c r="Z194" s="35"/>
      <c r="AA194" s="35"/>
      <c r="AB194" s="35"/>
      <c r="AC194" s="35"/>
      <c r="AD194" s="35"/>
      <c r="AE194" s="35"/>
      <c r="AT194" s="14" t="s">
        <v>141</v>
      </c>
      <c r="AU194" s="14" t="s">
        <v>88</v>
      </c>
    </row>
    <row r="195" s="2" customFormat="1" ht="24.15" customHeight="1">
      <c r="A195" s="35"/>
      <c r="B195" s="36"/>
      <c r="C195" s="230" t="s">
        <v>297</v>
      </c>
      <c r="D195" s="230" t="s">
        <v>245</v>
      </c>
      <c r="E195" s="231" t="s">
        <v>298</v>
      </c>
      <c r="F195" s="232" t="s">
        <v>299</v>
      </c>
      <c r="G195" s="233" t="s">
        <v>135</v>
      </c>
      <c r="H195" s="234">
        <v>1</v>
      </c>
      <c r="I195" s="235"/>
      <c r="J195" s="235"/>
      <c r="K195" s="236">
        <f>ROUND(P195*H195,2)</f>
        <v>0</v>
      </c>
      <c r="L195" s="232" t="s">
        <v>136</v>
      </c>
      <c r="M195" s="41"/>
      <c r="N195" s="237" t="s">
        <v>1</v>
      </c>
      <c r="O195" s="204" t="s">
        <v>43</v>
      </c>
      <c r="P195" s="205">
        <f>I195+J195</f>
        <v>0</v>
      </c>
      <c r="Q195" s="205">
        <f>ROUND(I195*H195,2)</f>
        <v>0</v>
      </c>
      <c r="R195" s="205">
        <f>ROUND(J195*H195,2)</f>
        <v>0</v>
      </c>
      <c r="S195" s="88"/>
      <c r="T195" s="206">
        <f>S195*H195</f>
        <v>0</v>
      </c>
      <c r="U195" s="206">
        <v>0</v>
      </c>
      <c r="V195" s="206">
        <f>U195*H195</f>
        <v>0</v>
      </c>
      <c r="W195" s="206">
        <v>0</v>
      </c>
      <c r="X195" s="206">
        <f>W195*H195</f>
        <v>0</v>
      </c>
      <c r="Y195" s="207" t="s">
        <v>1</v>
      </c>
      <c r="Z195" s="35"/>
      <c r="AA195" s="35"/>
      <c r="AB195" s="35"/>
      <c r="AC195" s="35"/>
      <c r="AD195" s="35"/>
      <c r="AE195" s="35"/>
      <c r="AR195" s="208" t="s">
        <v>248</v>
      </c>
      <c r="AT195" s="208" t="s">
        <v>245</v>
      </c>
      <c r="AU195" s="208" t="s">
        <v>88</v>
      </c>
      <c r="AY195" s="14" t="s">
        <v>138</v>
      </c>
      <c r="BE195" s="209">
        <f>IF(O195="základní",K195,0)</f>
        <v>0</v>
      </c>
      <c r="BF195" s="209">
        <f>IF(O195="snížená",K195,0)</f>
        <v>0</v>
      </c>
      <c r="BG195" s="209">
        <f>IF(O195="zákl. přenesená",K195,0)</f>
        <v>0</v>
      </c>
      <c r="BH195" s="209">
        <f>IF(O195="sníž. přenesená",K195,0)</f>
        <v>0</v>
      </c>
      <c r="BI195" s="209">
        <f>IF(O195="nulová",K195,0)</f>
        <v>0</v>
      </c>
      <c r="BJ195" s="14" t="s">
        <v>88</v>
      </c>
      <c r="BK195" s="209">
        <f>ROUND(P195*H195,2)</f>
        <v>0</v>
      </c>
      <c r="BL195" s="14" t="s">
        <v>248</v>
      </c>
      <c r="BM195" s="208" t="s">
        <v>300</v>
      </c>
    </row>
    <row r="196" s="2" customFormat="1">
      <c r="A196" s="35"/>
      <c r="B196" s="36"/>
      <c r="C196" s="37"/>
      <c r="D196" s="210" t="s">
        <v>141</v>
      </c>
      <c r="E196" s="37"/>
      <c r="F196" s="211" t="s">
        <v>301</v>
      </c>
      <c r="G196" s="37"/>
      <c r="H196" s="37"/>
      <c r="I196" s="212"/>
      <c r="J196" s="212"/>
      <c r="K196" s="37"/>
      <c r="L196" s="37"/>
      <c r="M196" s="41"/>
      <c r="N196" s="213"/>
      <c r="O196" s="214"/>
      <c r="P196" s="88"/>
      <c r="Q196" s="88"/>
      <c r="R196" s="88"/>
      <c r="S196" s="88"/>
      <c r="T196" s="88"/>
      <c r="U196" s="88"/>
      <c r="V196" s="88"/>
      <c r="W196" s="88"/>
      <c r="X196" s="88"/>
      <c r="Y196" s="89"/>
      <c r="Z196" s="35"/>
      <c r="AA196" s="35"/>
      <c r="AB196" s="35"/>
      <c r="AC196" s="35"/>
      <c r="AD196" s="35"/>
      <c r="AE196" s="35"/>
      <c r="AT196" s="14" t="s">
        <v>141</v>
      </c>
      <c r="AU196" s="14" t="s">
        <v>88</v>
      </c>
    </row>
    <row r="197" s="2" customFormat="1" ht="24.15" customHeight="1">
      <c r="A197" s="35"/>
      <c r="B197" s="36"/>
      <c r="C197" s="230" t="s">
        <v>302</v>
      </c>
      <c r="D197" s="230" t="s">
        <v>245</v>
      </c>
      <c r="E197" s="231" t="s">
        <v>303</v>
      </c>
      <c r="F197" s="232" t="s">
        <v>304</v>
      </c>
      <c r="G197" s="233" t="s">
        <v>135</v>
      </c>
      <c r="H197" s="234">
        <v>0.29999999999999999</v>
      </c>
      <c r="I197" s="235"/>
      <c r="J197" s="235"/>
      <c r="K197" s="236">
        <f>ROUND(P197*H197,2)</f>
        <v>0</v>
      </c>
      <c r="L197" s="232" t="s">
        <v>136</v>
      </c>
      <c r="M197" s="41"/>
      <c r="N197" s="237" t="s">
        <v>1</v>
      </c>
      <c r="O197" s="204" t="s">
        <v>43</v>
      </c>
      <c r="P197" s="205">
        <f>I197+J197</f>
        <v>0</v>
      </c>
      <c r="Q197" s="205">
        <f>ROUND(I197*H197,2)</f>
        <v>0</v>
      </c>
      <c r="R197" s="205">
        <f>ROUND(J197*H197,2)</f>
        <v>0</v>
      </c>
      <c r="S197" s="88"/>
      <c r="T197" s="206">
        <f>S197*H197</f>
        <v>0</v>
      </c>
      <c r="U197" s="206">
        <v>0</v>
      </c>
      <c r="V197" s="206">
        <f>U197*H197</f>
        <v>0</v>
      </c>
      <c r="W197" s="206">
        <v>0</v>
      </c>
      <c r="X197" s="206">
        <f>W197*H197</f>
        <v>0</v>
      </c>
      <c r="Y197" s="207" t="s">
        <v>1</v>
      </c>
      <c r="Z197" s="35"/>
      <c r="AA197" s="35"/>
      <c r="AB197" s="35"/>
      <c r="AC197" s="35"/>
      <c r="AD197" s="35"/>
      <c r="AE197" s="35"/>
      <c r="AR197" s="208" t="s">
        <v>248</v>
      </c>
      <c r="AT197" s="208" t="s">
        <v>245</v>
      </c>
      <c r="AU197" s="208" t="s">
        <v>88</v>
      </c>
      <c r="AY197" s="14" t="s">
        <v>138</v>
      </c>
      <c r="BE197" s="209">
        <f>IF(O197="základní",K197,0)</f>
        <v>0</v>
      </c>
      <c r="BF197" s="209">
        <f>IF(O197="snížená",K197,0)</f>
        <v>0</v>
      </c>
      <c r="BG197" s="209">
        <f>IF(O197="zákl. přenesená",K197,0)</f>
        <v>0</v>
      </c>
      <c r="BH197" s="209">
        <f>IF(O197="sníž. přenesená",K197,0)</f>
        <v>0</v>
      </c>
      <c r="BI197" s="209">
        <f>IF(O197="nulová",K197,0)</f>
        <v>0</v>
      </c>
      <c r="BJ197" s="14" t="s">
        <v>88</v>
      </c>
      <c r="BK197" s="209">
        <f>ROUND(P197*H197,2)</f>
        <v>0</v>
      </c>
      <c r="BL197" s="14" t="s">
        <v>248</v>
      </c>
      <c r="BM197" s="208" t="s">
        <v>305</v>
      </c>
    </row>
    <row r="198" s="2" customFormat="1">
      <c r="A198" s="35"/>
      <c r="B198" s="36"/>
      <c r="C198" s="37"/>
      <c r="D198" s="210" t="s">
        <v>141</v>
      </c>
      <c r="E198" s="37"/>
      <c r="F198" s="211" t="s">
        <v>304</v>
      </c>
      <c r="G198" s="37"/>
      <c r="H198" s="37"/>
      <c r="I198" s="212"/>
      <c r="J198" s="212"/>
      <c r="K198" s="37"/>
      <c r="L198" s="37"/>
      <c r="M198" s="41"/>
      <c r="N198" s="213"/>
      <c r="O198" s="214"/>
      <c r="P198" s="88"/>
      <c r="Q198" s="88"/>
      <c r="R198" s="88"/>
      <c r="S198" s="88"/>
      <c r="T198" s="88"/>
      <c r="U198" s="88"/>
      <c r="V198" s="88"/>
      <c r="W198" s="88"/>
      <c r="X198" s="88"/>
      <c r="Y198" s="89"/>
      <c r="Z198" s="35"/>
      <c r="AA198" s="35"/>
      <c r="AB198" s="35"/>
      <c r="AC198" s="35"/>
      <c r="AD198" s="35"/>
      <c r="AE198" s="35"/>
      <c r="AT198" s="14" t="s">
        <v>141</v>
      </c>
      <c r="AU198" s="14" t="s">
        <v>88</v>
      </c>
    </row>
    <row r="199" s="2" customFormat="1" ht="37.8" customHeight="1">
      <c r="A199" s="35"/>
      <c r="B199" s="36"/>
      <c r="C199" s="230" t="s">
        <v>306</v>
      </c>
      <c r="D199" s="230" t="s">
        <v>245</v>
      </c>
      <c r="E199" s="231" t="s">
        <v>307</v>
      </c>
      <c r="F199" s="232" t="s">
        <v>308</v>
      </c>
      <c r="G199" s="233" t="s">
        <v>135</v>
      </c>
      <c r="H199" s="234">
        <v>1</v>
      </c>
      <c r="I199" s="235"/>
      <c r="J199" s="235"/>
      <c r="K199" s="236">
        <f>ROUND(P199*H199,2)</f>
        <v>0</v>
      </c>
      <c r="L199" s="232" t="s">
        <v>136</v>
      </c>
      <c r="M199" s="41"/>
      <c r="N199" s="237" t="s">
        <v>1</v>
      </c>
      <c r="O199" s="204" t="s">
        <v>43</v>
      </c>
      <c r="P199" s="205">
        <f>I199+J199</f>
        <v>0</v>
      </c>
      <c r="Q199" s="205">
        <f>ROUND(I199*H199,2)</f>
        <v>0</v>
      </c>
      <c r="R199" s="205">
        <f>ROUND(J199*H199,2)</f>
        <v>0</v>
      </c>
      <c r="S199" s="88"/>
      <c r="T199" s="206">
        <f>S199*H199</f>
        <v>0</v>
      </c>
      <c r="U199" s="206">
        <v>0</v>
      </c>
      <c r="V199" s="206">
        <f>U199*H199</f>
        <v>0</v>
      </c>
      <c r="W199" s="206">
        <v>0</v>
      </c>
      <c r="X199" s="206">
        <f>W199*H199</f>
        <v>0</v>
      </c>
      <c r="Y199" s="207" t="s">
        <v>1</v>
      </c>
      <c r="Z199" s="35"/>
      <c r="AA199" s="35"/>
      <c r="AB199" s="35"/>
      <c r="AC199" s="35"/>
      <c r="AD199" s="35"/>
      <c r="AE199" s="35"/>
      <c r="AR199" s="208" t="s">
        <v>248</v>
      </c>
      <c r="AT199" s="208" t="s">
        <v>245</v>
      </c>
      <c r="AU199" s="208" t="s">
        <v>88</v>
      </c>
      <c r="AY199" s="14" t="s">
        <v>138</v>
      </c>
      <c r="BE199" s="209">
        <f>IF(O199="základní",K199,0)</f>
        <v>0</v>
      </c>
      <c r="BF199" s="209">
        <f>IF(O199="snížená",K199,0)</f>
        <v>0</v>
      </c>
      <c r="BG199" s="209">
        <f>IF(O199="zákl. přenesená",K199,0)</f>
        <v>0</v>
      </c>
      <c r="BH199" s="209">
        <f>IF(O199="sníž. přenesená",K199,0)</f>
        <v>0</v>
      </c>
      <c r="BI199" s="209">
        <f>IF(O199="nulová",K199,0)</f>
        <v>0</v>
      </c>
      <c r="BJ199" s="14" t="s">
        <v>88</v>
      </c>
      <c r="BK199" s="209">
        <f>ROUND(P199*H199,2)</f>
        <v>0</v>
      </c>
      <c r="BL199" s="14" t="s">
        <v>248</v>
      </c>
      <c r="BM199" s="208" t="s">
        <v>309</v>
      </c>
    </row>
    <row r="200" s="2" customFormat="1">
      <c r="A200" s="35"/>
      <c r="B200" s="36"/>
      <c r="C200" s="37"/>
      <c r="D200" s="210" t="s">
        <v>141</v>
      </c>
      <c r="E200" s="37"/>
      <c r="F200" s="211" t="s">
        <v>310</v>
      </c>
      <c r="G200" s="37"/>
      <c r="H200" s="37"/>
      <c r="I200" s="212"/>
      <c r="J200" s="212"/>
      <c r="K200" s="37"/>
      <c r="L200" s="37"/>
      <c r="M200" s="41"/>
      <c r="N200" s="213"/>
      <c r="O200" s="214"/>
      <c r="P200" s="88"/>
      <c r="Q200" s="88"/>
      <c r="R200" s="88"/>
      <c r="S200" s="88"/>
      <c r="T200" s="88"/>
      <c r="U200" s="88"/>
      <c r="V200" s="88"/>
      <c r="W200" s="88"/>
      <c r="X200" s="88"/>
      <c r="Y200" s="89"/>
      <c r="Z200" s="35"/>
      <c r="AA200" s="35"/>
      <c r="AB200" s="35"/>
      <c r="AC200" s="35"/>
      <c r="AD200" s="35"/>
      <c r="AE200" s="35"/>
      <c r="AT200" s="14" t="s">
        <v>141</v>
      </c>
      <c r="AU200" s="14" t="s">
        <v>88</v>
      </c>
    </row>
    <row r="201" s="2" customFormat="1" ht="24.15" customHeight="1">
      <c r="A201" s="35"/>
      <c r="B201" s="36"/>
      <c r="C201" s="230" t="s">
        <v>311</v>
      </c>
      <c r="D201" s="230" t="s">
        <v>245</v>
      </c>
      <c r="E201" s="231" t="s">
        <v>312</v>
      </c>
      <c r="F201" s="232" t="s">
        <v>313</v>
      </c>
      <c r="G201" s="233" t="s">
        <v>135</v>
      </c>
      <c r="H201" s="234">
        <v>1</v>
      </c>
      <c r="I201" s="235"/>
      <c r="J201" s="235"/>
      <c r="K201" s="236">
        <f>ROUND(P201*H201,2)</f>
        <v>0</v>
      </c>
      <c r="L201" s="232" t="s">
        <v>136</v>
      </c>
      <c r="M201" s="41"/>
      <c r="N201" s="237" t="s">
        <v>1</v>
      </c>
      <c r="O201" s="204" t="s">
        <v>43</v>
      </c>
      <c r="P201" s="205">
        <f>I201+J201</f>
        <v>0</v>
      </c>
      <c r="Q201" s="205">
        <f>ROUND(I201*H201,2)</f>
        <v>0</v>
      </c>
      <c r="R201" s="205">
        <f>ROUND(J201*H201,2)</f>
        <v>0</v>
      </c>
      <c r="S201" s="88"/>
      <c r="T201" s="206">
        <f>S201*H201</f>
        <v>0</v>
      </c>
      <c r="U201" s="206">
        <v>0</v>
      </c>
      <c r="V201" s="206">
        <f>U201*H201</f>
        <v>0</v>
      </c>
      <c r="W201" s="206">
        <v>0</v>
      </c>
      <c r="X201" s="206">
        <f>W201*H201</f>
        <v>0</v>
      </c>
      <c r="Y201" s="207" t="s">
        <v>1</v>
      </c>
      <c r="Z201" s="35"/>
      <c r="AA201" s="35"/>
      <c r="AB201" s="35"/>
      <c r="AC201" s="35"/>
      <c r="AD201" s="35"/>
      <c r="AE201" s="35"/>
      <c r="AR201" s="208" t="s">
        <v>248</v>
      </c>
      <c r="AT201" s="208" t="s">
        <v>245</v>
      </c>
      <c r="AU201" s="208" t="s">
        <v>88</v>
      </c>
      <c r="AY201" s="14" t="s">
        <v>138</v>
      </c>
      <c r="BE201" s="209">
        <f>IF(O201="základní",K201,0)</f>
        <v>0</v>
      </c>
      <c r="BF201" s="209">
        <f>IF(O201="snížená",K201,0)</f>
        <v>0</v>
      </c>
      <c r="BG201" s="209">
        <f>IF(O201="zákl. přenesená",K201,0)</f>
        <v>0</v>
      </c>
      <c r="BH201" s="209">
        <f>IF(O201="sníž. přenesená",K201,0)</f>
        <v>0</v>
      </c>
      <c r="BI201" s="209">
        <f>IF(O201="nulová",K201,0)</f>
        <v>0</v>
      </c>
      <c r="BJ201" s="14" t="s">
        <v>88</v>
      </c>
      <c r="BK201" s="209">
        <f>ROUND(P201*H201,2)</f>
        <v>0</v>
      </c>
      <c r="BL201" s="14" t="s">
        <v>248</v>
      </c>
      <c r="BM201" s="208" t="s">
        <v>314</v>
      </c>
    </row>
    <row r="202" s="2" customFormat="1">
      <c r="A202" s="35"/>
      <c r="B202" s="36"/>
      <c r="C202" s="37"/>
      <c r="D202" s="210" t="s">
        <v>141</v>
      </c>
      <c r="E202" s="37"/>
      <c r="F202" s="211" t="s">
        <v>315</v>
      </c>
      <c r="G202" s="37"/>
      <c r="H202" s="37"/>
      <c r="I202" s="212"/>
      <c r="J202" s="212"/>
      <c r="K202" s="37"/>
      <c r="L202" s="37"/>
      <c r="M202" s="41"/>
      <c r="N202" s="213"/>
      <c r="O202" s="214"/>
      <c r="P202" s="88"/>
      <c r="Q202" s="88"/>
      <c r="R202" s="88"/>
      <c r="S202" s="88"/>
      <c r="T202" s="88"/>
      <c r="U202" s="88"/>
      <c r="V202" s="88"/>
      <c r="W202" s="88"/>
      <c r="X202" s="88"/>
      <c r="Y202" s="89"/>
      <c r="Z202" s="35"/>
      <c r="AA202" s="35"/>
      <c r="AB202" s="35"/>
      <c r="AC202" s="35"/>
      <c r="AD202" s="35"/>
      <c r="AE202" s="35"/>
      <c r="AT202" s="14" t="s">
        <v>141</v>
      </c>
      <c r="AU202" s="14" t="s">
        <v>88</v>
      </c>
    </row>
    <row r="203" s="2" customFormat="1" ht="37.8" customHeight="1">
      <c r="A203" s="35"/>
      <c r="B203" s="36"/>
      <c r="C203" s="230" t="s">
        <v>316</v>
      </c>
      <c r="D203" s="230" t="s">
        <v>245</v>
      </c>
      <c r="E203" s="231" t="s">
        <v>317</v>
      </c>
      <c r="F203" s="232" t="s">
        <v>318</v>
      </c>
      <c r="G203" s="233" t="s">
        <v>135</v>
      </c>
      <c r="H203" s="234">
        <v>1</v>
      </c>
      <c r="I203" s="235"/>
      <c r="J203" s="235"/>
      <c r="K203" s="236">
        <f>ROUND(P203*H203,2)</f>
        <v>0</v>
      </c>
      <c r="L203" s="232" t="s">
        <v>136</v>
      </c>
      <c r="M203" s="41"/>
      <c r="N203" s="237" t="s">
        <v>1</v>
      </c>
      <c r="O203" s="204" t="s">
        <v>43</v>
      </c>
      <c r="P203" s="205">
        <f>I203+J203</f>
        <v>0</v>
      </c>
      <c r="Q203" s="205">
        <f>ROUND(I203*H203,2)</f>
        <v>0</v>
      </c>
      <c r="R203" s="205">
        <f>ROUND(J203*H203,2)</f>
        <v>0</v>
      </c>
      <c r="S203" s="88"/>
      <c r="T203" s="206">
        <f>S203*H203</f>
        <v>0</v>
      </c>
      <c r="U203" s="206">
        <v>0</v>
      </c>
      <c r="V203" s="206">
        <f>U203*H203</f>
        <v>0</v>
      </c>
      <c r="W203" s="206">
        <v>0</v>
      </c>
      <c r="X203" s="206">
        <f>W203*H203</f>
        <v>0</v>
      </c>
      <c r="Y203" s="207" t="s">
        <v>1</v>
      </c>
      <c r="Z203" s="35"/>
      <c r="AA203" s="35"/>
      <c r="AB203" s="35"/>
      <c r="AC203" s="35"/>
      <c r="AD203" s="35"/>
      <c r="AE203" s="35"/>
      <c r="AR203" s="208" t="s">
        <v>248</v>
      </c>
      <c r="AT203" s="208" t="s">
        <v>245</v>
      </c>
      <c r="AU203" s="208" t="s">
        <v>88</v>
      </c>
      <c r="AY203" s="14" t="s">
        <v>138</v>
      </c>
      <c r="BE203" s="209">
        <f>IF(O203="základní",K203,0)</f>
        <v>0</v>
      </c>
      <c r="BF203" s="209">
        <f>IF(O203="snížená",K203,0)</f>
        <v>0</v>
      </c>
      <c r="BG203" s="209">
        <f>IF(O203="zákl. přenesená",K203,0)</f>
        <v>0</v>
      </c>
      <c r="BH203" s="209">
        <f>IF(O203="sníž. přenesená",K203,0)</f>
        <v>0</v>
      </c>
      <c r="BI203" s="209">
        <f>IF(O203="nulová",K203,0)</f>
        <v>0</v>
      </c>
      <c r="BJ203" s="14" t="s">
        <v>88</v>
      </c>
      <c r="BK203" s="209">
        <f>ROUND(P203*H203,2)</f>
        <v>0</v>
      </c>
      <c r="BL203" s="14" t="s">
        <v>248</v>
      </c>
      <c r="BM203" s="208" t="s">
        <v>319</v>
      </c>
    </row>
    <row r="204" s="2" customFormat="1">
      <c r="A204" s="35"/>
      <c r="B204" s="36"/>
      <c r="C204" s="37"/>
      <c r="D204" s="210" t="s">
        <v>141</v>
      </c>
      <c r="E204" s="37"/>
      <c r="F204" s="211" t="s">
        <v>320</v>
      </c>
      <c r="G204" s="37"/>
      <c r="H204" s="37"/>
      <c r="I204" s="212"/>
      <c r="J204" s="212"/>
      <c r="K204" s="37"/>
      <c r="L204" s="37"/>
      <c r="M204" s="41"/>
      <c r="N204" s="213"/>
      <c r="O204" s="214"/>
      <c r="P204" s="88"/>
      <c r="Q204" s="88"/>
      <c r="R204" s="88"/>
      <c r="S204" s="88"/>
      <c r="T204" s="88"/>
      <c r="U204" s="88"/>
      <c r="V204" s="88"/>
      <c r="W204" s="88"/>
      <c r="X204" s="88"/>
      <c r="Y204" s="89"/>
      <c r="Z204" s="35"/>
      <c r="AA204" s="35"/>
      <c r="AB204" s="35"/>
      <c r="AC204" s="35"/>
      <c r="AD204" s="35"/>
      <c r="AE204" s="35"/>
      <c r="AT204" s="14" t="s">
        <v>141</v>
      </c>
      <c r="AU204" s="14" t="s">
        <v>88</v>
      </c>
    </row>
    <row r="205" s="2" customFormat="1" ht="44.25" customHeight="1">
      <c r="A205" s="35"/>
      <c r="B205" s="36"/>
      <c r="C205" s="230" t="s">
        <v>321</v>
      </c>
      <c r="D205" s="230" t="s">
        <v>245</v>
      </c>
      <c r="E205" s="231" t="s">
        <v>322</v>
      </c>
      <c r="F205" s="232" t="s">
        <v>323</v>
      </c>
      <c r="G205" s="233" t="s">
        <v>135</v>
      </c>
      <c r="H205" s="234">
        <v>1</v>
      </c>
      <c r="I205" s="235"/>
      <c r="J205" s="235"/>
      <c r="K205" s="236">
        <f>ROUND(P205*H205,2)</f>
        <v>0</v>
      </c>
      <c r="L205" s="232" t="s">
        <v>136</v>
      </c>
      <c r="M205" s="41"/>
      <c r="N205" s="237" t="s">
        <v>1</v>
      </c>
      <c r="O205" s="204" t="s">
        <v>43</v>
      </c>
      <c r="P205" s="205">
        <f>I205+J205</f>
        <v>0</v>
      </c>
      <c r="Q205" s="205">
        <f>ROUND(I205*H205,2)</f>
        <v>0</v>
      </c>
      <c r="R205" s="205">
        <f>ROUND(J205*H205,2)</f>
        <v>0</v>
      </c>
      <c r="S205" s="88"/>
      <c r="T205" s="206">
        <f>S205*H205</f>
        <v>0</v>
      </c>
      <c r="U205" s="206">
        <v>0</v>
      </c>
      <c r="V205" s="206">
        <f>U205*H205</f>
        <v>0</v>
      </c>
      <c r="W205" s="206">
        <v>0</v>
      </c>
      <c r="X205" s="206">
        <f>W205*H205</f>
        <v>0</v>
      </c>
      <c r="Y205" s="207" t="s">
        <v>1</v>
      </c>
      <c r="Z205" s="35"/>
      <c r="AA205" s="35"/>
      <c r="AB205" s="35"/>
      <c r="AC205" s="35"/>
      <c r="AD205" s="35"/>
      <c r="AE205" s="35"/>
      <c r="AR205" s="208" t="s">
        <v>248</v>
      </c>
      <c r="AT205" s="208" t="s">
        <v>245</v>
      </c>
      <c r="AU205" s="208" t="s">
        <v>88</v>
      </c>
      <c r="AY205" s="14" t="s">
        <v>138</v>
      </c>
      <c r="BE205" s="209">
        <f>IF(O205="základní",K205,0)</f>
        <v>0</v>
      </c>
      <c r="BF205" s="209">
        <f>IF(O205="snížená",K205,0)</f>
        <v>0</v>
      </c>
      <c r="BG205" s="209">
        <f>IF(O205="zákl. přenesená",K205,0)</f>
        <v>0</v>
      </c>
      <c r="BH205" s="209">
        <f>IF(O205="sníž. přenesená",K205,0)</f>
        <v>0</v>
      </c>
      <c r="BI205" s="209">
        <f>IF(O205="nulová",K205,0)</f>
        <v>0</v>
      </c>
      <c r="BJ205" s="14" t="s">
        <v>88</v>
      </c>
      <c r="BK205" s="209">
        <f>ROUND(P205*H205,2)</f>
        <v>0</v>
      </c>
      <c r="BL205" s="14" t="s">
        <v>248</v>
      </c>
      <c r="BM205" s="208" t="s">
        <v>324</v>
      </c>
    </row>
    <row r="206" s="2" customFormat="1">
      <c r="A206" s="35"/>
      <c r="B206" s="36"/>
      <c r="C206" s="37"/>
      <c r="D206" s="210" t="s">
        <v>141</v>
      </c>
      <c r="E206" s="37"/>
      <c r="F206" s="211" t="s">
        <v>325</v>
      </c>
      <c r="G206" s="37"/>
      <c r="H206" s="37"/>
      <c r="I206" s="212"/>
      <c r="J206" s="212"/>
      <c r="K206" s="37"/>
      <c r="L206" s="37"/>
      <c r="M206" s="41"/>
      <c r="N206" s="213"/>
      <c r="O206" s="214"/>
      <c r="P206" s="88"/>
      <c r="Q206" s="88"/>
      <c r="R206" s="88"/>
      <c r="S206" s="88"/>
      <c r="T206" s="88"/>
      <c r="U206" s="88"/>
      <c r="V206" s="88"/>
      <c r="W206" s="88"/>
      <c r="X206" s="88"/>
      <c r="Y206" s="89"/>
      <c r="Z206" s="35"/>
      <c r="AA206" s="35"/>
      <c r="AB206" s="35"/>
      <c r="AC206" s="35"/>
      <c r="AD206" s="35"/>
      <c r="AE206" s="35"/>
      <c r="AT206" s="14" t="s">
        <v>141</v>
      </c>
      <c r="AU206" s="14" t="s">
        <v>88</v>
      </c>
    </row>
    <row r="207" s="2" customFormat="1" ht="24.15" customHeight="1">
      <c r="A207" s="35"/>
      <c r="B207" s="36"/>
      <c r="C207" s="230" t="s">
        <v>326</v>
      </c>
      <c r="D207" s="230" t="s">
        <v>245</v>
      </c>
      <c r="E207" s="231" t="s">
        <v>327</v>
      </c>
      <c r="F207" s="232" t="s">
        <v>328</v>
      </c>
      <c r="G207" s="233" t="s">
        <v>135</v>
      </c>
      <c r="H207" s="234">
        <v>6</v>
      </c>
      <c r="I207" s="235"/>
      <c r="J207" s="235"/>
      <c r="K207" s="236">
        <f>ROUND(P207*H207,2)</f>
        <v>0</v>
      </c>
      <c r="L207" s="232" t="s">
        <v>136</v>
      </c>
      <c r="M207" s="41"/>
      <c r="N207" s="237" t="s">
        <v>1</v>
      </c>
      <c r="O207" s="204" t="s">
        <v>43</v>
      </c>
      <c r="P207" s="205">
        <f>I207+J207</f>
        <v>0</v>
      </c>
      <c r="Q207" s="205">
        <f>ROUND(I207*H207,2)</f>
        <v>0</v>
      </c>
      <c r="R207" s="205">
        <f>ROUND(J207*H207,2)</f>
        <v>0</v>
      </c>
      <c r="S207" s="88"/>
      <c r="T207" s="206">
        <f>S207*H207</f>
        <v>0</v>
      </c>
      <c r="U207" s="206">
        <v>0</v>
      </c>
      <c r="V207" s="206">
        <f>U207*H207</f>
        <v>0</v>
      </c>
      <c r="W207" s="206">
        <v>0</v>
      </c>
      <c r="X207" s="206">
        <f>W207*H207</f>
        <v>0</v>
      </c>
      <c r="Y207" s="207" t="s">
        <v>1</v>
      </c>
      <c r="Z207" s="35"/>
      <c r="AA207" s="35"/>
      <c r="AB207" s="35"/>
      <c r="AC207" s="35"/>
      <c r="AD207" s="35"/>
      <c r="AE207" s="35"/>
      <c r="AR207" s="208" t="s">
        <v>248</v>
      </c>
      <c r="AT207" s="208" t="s">
        <v>245</v>
      </c>
      <c r="AU207" s="208" t="s">
        <v>88</v>
      </c>
      <c r="AY207" s="14" t="s">
        <v>138</v>
      </c>
      <c r="BE207" s="209">
        <f>IF(O207="základní",K207,0)</f>
        <v>0</v>
      </c>
      <c r="BF207" s="209">
        <f>IF(O207="snížená",K207,0)</f>
        <v>0</v>
      </c>
      <c r="BG207" s="209">
        <f>IF(O207="zákl. přenesená",K207,0)</f>
        <v>0</v>
      </c>
      <c r="BH207" s="209">
        <f>IF(O207="sníž. přenesená",K207,0)</f>
        <v>0</v>
      </c>
      <c r="BI207" s="209">
        <f>IF(O207="nulová",K207,0)</f>
        <v>0</v>
      </c>
      <c r="BJ207" s="14" t="s">
        <v>88</v>
      </c>
      <c r="BK207" s="209">
        <f>ROUND(P207*H207,2)</f>
        <v>0</v>
      </c>
      <c r="BL207" s="14" t="s">
        <v>248</v>
      </c>
      <c r="BM207" s="208" t="s">
        <v>329</v>
      </c>
    </row>
    <row r="208" s="2" customFormat="1">
      <c r="A208" s="35"/>
      <c r="B208" s="36"/>
      <c r="C208" s="37"/>
      <c r="D208" s="210" t="s">
        <v>141</v>
      </c>
      <c r="E208" s="37"/>
      <c r="F208" s="211" t="s">
        <v>330</v>
      </c>
      <c r="G208" s="37"/>
      <c r="H208" s="37"/>
      <c r="I208" s="212"/>
      <c r="J208" s="212"/>
      <c r="K208" s="37"/>
      <c r="L208" s="37"/>
      <c r="M208" s="41"/>
      <c r="N208" s="213"/>
      <c r="O208" s="214"/>
      <c r="P208" s="88"/>
      <c r="Q208" s="88"/>
      <c r="R208" s="88"/>
      <c r="S208" s="88"/>
      <c r="T208" s="88"/>
      <c r="U208" s="88"/>
      <c r="V208" s="88"/>
      <c r="W208" s="88"/>
      <c r="X208" s="88"/>
      <c r="Y208" s="89"/>
      <c r="Z208" s="35"/>
      <c r="AA208" s="35"/>
      <c r="AB208" s="35"/>
      <c r="AC208" s="35"/>
      <c r="AD208" s="35"/>
      <c r="AE208" s="35"/>
      <c r="AT208" s="14" t="s">
        <v>141</v>
      </c>
      <c r="AU208" s="14" t="s">
        <v>88</v>
      </c>
    </row>
    <row r="209" s="2" customFormat="1" ht="24.15" customHeight="1">
      <c r="A209" s="35"/>
      <c r="B209" s="36"/>
      <c r="C209" s="230" t="s">
        <v>331</v>
      </c>
      <c r="D209" s="230" t="s">
        <v>245</v>
      </c>
      <c r="E209" s="231" t="s">
        <v>332</v>
      </c>
      <c r="F209" s="232" t="s">
        <v>333</v>
      </c>
      <c r="G209" s="233" t="s">
        <v>135</v>
      </c>
      <c r="H209" s="234">
        <v>1</v>
      </c>
      <c r="I209" s="235"/>
      <c r="J209" s="235"/>
      <c r="K209" s="236">
        <f>ROUND(P209*H209,2)</f>
        <v>0</v>
      </c>
      <c r="L209" s="232" t="s">
        <v>136</v>
      </c>
      <c r="M209" s="41"/>
      <c r="N209" s="237" t="s">
        <v>1</v>
      </c>
      <c r="O209" s="204" t="s">
        <v>43</v>
      </c>
      <c r="P209" s="205">
        <f>I209+J209</f>
        <v>0</v>
      </c>
      <c r="Q209" s="205">
        <f>ROUND(I209*H209,2)</f>
        <v>0</v>
      </c>
      <c r="R209" s="205">
        <f>ROUND(J209*H209,2)</f>
        <v>0</v>
      </c>
      <c r="S209" s="88"/>
      <c r="T209" s="206">
        <f>S209*H209</f>
        <v>0</v>
      </c>
      <c r="U209" s="206">
        <v>0</v>
      </c>
      <c r="V209" s="206">
        <f>U209*H209</f>
        <v>0</v>
      </c>
      <c r="W209" s="206">
        <v>0</v>
      </c>
      <c r="X209" s="206">
        <f>W209*H209</f>
        <v>0</v>
      </c>
      <c r="Y209" s="207" t="s">
        <v>1</v>
      </c>
      <c r="Z209" s="35"/>
      <c r="AA209" s="35"/>
      <c r="AB209" s="35"/>
      <c r="AC209" s="35"/>
      <c r="AD209" s="35"/>
      <c r="AE209" s="35"/>
      <c r="AR209" s="208" t="s">
        <v>248</v>
      </c>
      <c r="AT209" s="208" t="s">
        <v>245</v>
      </c>
      <c r="AU209" s="208" t="s">
        <v>88</v>
      </c>
      <c r="AY209" s="14" t="s">
        <v>138</v>
      </c>
      <c r="BE209" s="209">
        <f>IF(O209="základní",K209,0)</f>
        <v>0</v>
      </c>
      <c r="BF209" s="209">
        <f>IF(O209="snížená",K209,0)</f>
        <v>0</v>
      </c>
      <c r="BG209" s="209">
        <f>IF(O209="zákl. přenesená",K209,0)</f>
        <v>0</v>
      </c>
      <c r="BH209" s="209">
        <f>IF(O209="sníž. přenesená",K209,0)</f>
        <v>0</v>
      </c>
      <c r="BI209" s="209">
        <f>IF(O209="nulová",K209,0)</f>
        <v>0</v>
      </c>
      <c r="BJ209" s="14" t="s">
        <v>88</v>
      </c>
      <c r="BK209" s="209">
        <f>ROUND(P209*H209,2)</f>
        <v>0</v>
      </c>
      <c r="BL209" s="14" t="s">
        <v>248</v>
      </c>
      <c r="BM209" s="208" t="s">
        <v>334</v>
      </c>
    </row>
    <row r="210" s="2" customFormat="1">
      <c r="A210" s="35"/>
      <c r="B210" s="36"/>
      <c r="C210" s="37"/>
      <c r="D210" s="210" t="s">
        <v>141</v>
      </c>
      <c r="E210" s="37"/>
      <c r="F210" s="211" t="s">
        <v>335</v>
      </c>
      <c r="G210" s="37"/>
      <c r="H210" s="37"/>
      <c r="I210" s="212"/>
      <c r="J210" s="212"/>
      <c r="K210" s="37"/>
      <c r="L210" s="37"/>
      <c r="M210" s="41"/>
      <c r="N210" s="213"/>
      <c r="O210" s="214"/>
      <c r="P210" s="88"/>
      <c r="Q210" s="88"/>
      <c r="R210" s="88"/>
      <c r="S210" s="88"/>
      <c r="T210" s="88"/>
      <c r="U210" s="88"/>
      <c r="V210" s="88"/>
      <c r="W210" s="88"/>
      <c r="X210" s="88"/>
      <c r="Y210" s="89"/>
      <c r="Z210" s="35"/>
      <c r="AA210" s="35"/>
      <c r="AB210" s="35"/>
      <c r="AC210" s="35"/>
      <c r="AD210" s="35"/>
      <c r="AE210" s="35"/>
      <c r="AT210" s="14" t="s">
        <v>141</v>
      </c>
      <c r="AU210" s="14" t="s">
        <v>88</v>
      </c>
    </row>
    <row r="211" s="2" customFormat="1" ht="24.15" customHeight="1">
      <c r="A211" s="35"/>
      <c r="B211" s="36"/>
      <c r="C211" s="230" t="s">
        <v>336</v>
      </c>
      <c r="D211" s="230" t="s">
        <v>245</v>
      </c>
      <c r="E211" s="231" t="s">
        <v>337</v>
      </c>
      <c r="F211" s="232" t="s">
        <v>338</v>
      </c>
      <c r="G211" s="233" t="s">
        <v>339</v>
      </c>
      <c r="H211" s="234">
        <v>6</v>
      </c>
      <c r="I211" s="235"/>
      <c r="J211" s="235"/>
      <c r="K211" s="236">
        <f>ROUND(P211*H211,2)</f>
        <v>0</v>
      </c>
      <c r="L211" s="232" t="s">
        <v>136</v>
      </c>
      <c r="M211" s="41"/>
      <c r="N211" s="237" t="s">
        <v>1</v>
      </c>
      <c r="O211" s="204" t="s">
        <v>43</v>
      </c>
      <c r="P211" s="205">
        <f>I211+J211</f>
        <v>0</v>
      </c>
      <c r="Q211" s="205">
        <f>ROUND(I211*H211,2)</f>
        <v>0</v>
      </c>
      <c r="R211" s="205">
        <f>ROUND(J211*H211,2)</f>
        <v>0</v>
      </c>
      <c r="S211" s="88"/>
      <c r="T211" s="206">
        <f>S211*H211</f>
        <v>0</v>
      </c>
      <c r="U211" s="206">
        <v>0</v>
      </c>
      <c r="V211" s="206">
        <f>U211*H211</f>
        <v>0</v>
      </c>
      <c r="W211" s="206">
        <v>0</v>
      </c>
      <c r="X211" s="206">
        <f>W211*H211</f>
        <v>0</v>
      </c>
      <c r="Y211" s="207" t="s">
        <v>1</v>
      </c>
      <c r="Z211" s="35"/>
      <c r="AA211" s="35"/>
      <c r="AB211" s="35"/>
      <c r="AC211" s="35"/>
      <c r="AD211" s="35"/>
      <c r="AE211" s="35"/>
      <c r="AR211" s="208" t="s">
        <v>248</v>
      </c>
      <c r="AT211" s="208" t="s">
        <v>245</v>
      </c>
      <c r="AU211" s="208" t="s">
        <v>88</v>
      </c>
      <c r="AY211" s="14" t="s">
        <v>138</v>
      </c>
      <c r="BE211" s="209">
        <f>IF(O211="základní",K211,0)</f>
        <v>0</v>
      </c>
      <c r="BF211" s="209">
        <f>IF(O211="snížená",K211,0)</f>
        <v>0</v>
      </c>
      <c r="BG211" s="209">
        <f>IF(O211="zákl. přenesená",K211,0)</f>
        <v>0</v>
      </c>
      <c r="BH211" s="209">
        <f>IF(O211="sníž. přenesená",K211,0)</f>
        <v>0</v>
      </c>
      <c r="BI211" s="209">
        <f>IF(O211="nulová",K211,0)</f>
        <v>0</v>
      </c>
      <c r="BJ211" s="14" t="s">
        <v>88</v>
      </c>
      <c r="BK211" s="209">
        <f>ROUND(P211*H211,2)</f>
        <v>0</v>
      </c>
      <c r="BL211" s="14" t="s">
        <v>248</v>
      </c>
      <c r="BM211" s="208" t="s">
        <v>340</v>
      </c>
    </row>
    <row r="212" s="2" customFormat="1">
      <c r="A212" s="35"/>
      <c r="B212" s="36"/>
      <c r="C212" s="37"/>
      <c r="D212" s="210" t="s">
        <v>141</v>
      </c>
      <c r="E212" s="37"/>
      <c r="F212" s="211" t="s">
        <v>341</v>
      </c>
      <c r="G212" s="37"/>
      <c r="H212" s="37"/>
      <c r="I212" s="212"/>
      <c r="J212" s="212"/>
      <c r="K212" s="37"/>
      <c r="L212" s="37"/>
      <c r="M212" s="41"/>
      <c r="N212" s="213"/>
      <c r="O212" s="214"/>
      <c r="P212" s="88"/>
      <c r="Q212" s="88"/>
      <c r="R212" s="88"/>
      <c r="S212" s="88"/>
      <c r="T212" s="88"/>
      <c r="U212" s="88"/>
      <c r="V212" s="88"/>
      <c r="W212" s="88"/>
      <c r="X212" s="88"/>
      <c r="Y212" s="89"/>
      <c r="Z212" s="35"/>
      <c r="AA212" s="35"/>
      <c r="AB212" s="35"/>
      <c r="AC212" s="35"/>
      <c r="AD212" s="35"/>
      <c r="AE212" s="35"/>
      <c r="AT212" s="14" t="s">
        <v>141</v>
      </c>
      <c r="AU212" s="14" t="s">
        <v>88</v>
      </c>
    </row>
    <row r="213" s="2" customFormat="1" ht="24.15" customHeight="1">
      <c r="A213" s="35"/>
      <c r="B213" s="36"/>
      <c r="C213" s="230" t="s">
        <v>342</v>
      </c>
      <c r="D213" s="230" t="s">
        <v>245</v>
      </c>
      <c r="E213" s="231" t="s">
        <v>343</v>
      </c>
      <c r="F213" s="232" t="s">
        <v>344</v>
      </c>
      <c r="G213" s="233" t="s">
        <v>339</v>
      </c>
      <c r="H213" s="234">
        <v>6</v>
      </c>
      <c r="I213" s="235"/>
      <c r="J213" s="235"/>
      <c r="K213" s="236">
        <f>ROUND(P213*H213,2)</f>
        <v>0</v>
      </c>
      <c r="L213" s="232" t="s">
        <v>136</v>
      </c>
      <c r="M213" s="41"/>
      <c r="N213" s="237" t="s">
        <v>1</v>
      </c>
      <c r="O213" s="204" t="s">
        <v>43</v>
      </c>
      <c r="P213" s="205">
        <f>I213+J213</f>
        <v>0</v>
      </c>
      <c r="Q213" s="205">
        <f>ROUND(I213*H213,2)</f>
        <v>0</v>
      </c>
      <c r="R213" s="205">
        <f>ROUND(J213*H213,2)</f>
        <v>0</v>
      </c>
      <c r="S213" s="88"/>
      <c r="T213" s="206">
        <f>S213*H213</f>
        <v>0</v>
      </c>
      <c r="U213" s="206">
        <v>0</v>
      </c>
      <c r="V213" s="206">
        <f>U213*H213</f>
        <v>0</v>
      </c>
      <c r="W213" s="206">
        <v>0</v>
      </c>
      <c r="X213" s="206">
        <f>W213*H213</f>
        <v>0</v>
      </c>
      <c r="Y213" s="207" t="s">
        <v>1</v>
      </c>
      <c r="Z213" s="35"/>
      <c r="AA213" s="35"/>
      <c r="AB213" s="35"/>
      <c r="AC213" s="35"/>
      <c r="AD213" s="35"/>
      <c r="AE213" s="35"/>
      <c r="AR213" s="208" t="s">
        <v>248</v>
      </c>
      <c r="AT213" s="208" t="s">
        <v>245</v>
      </c>
      <c r="AU213" s="208" t="s">
        <v>88</v>
      </c>
      <c r="AY213" s="14" t="s">
        <v>138</v>
      </c>
      <c r="BE213" s="209">
        <f>IF(O213="základní",K213,0)</f>
        <v>0</v>
      </c>
      <c r="BF213" s="209">
        <f>IF(O213="snížená",K213,0)</f>
        <v>0</v>
      </c>
      <c r="BG213" s="209">
        <f>IF(O213="zákl. přenesená",K213,0)</f>
        <v>0</v>
      </c>
      <c r="BH213" s="209">
        <f>IF(O213="sníž. přenesená",K213,0)</f>
        <v>0</v>
      </c>
      <c r="BI213" s="209">
        <f>IF(O213="nulová",K213,0)</f>
        <v>0</v>
      </c>
      <c r="BJ213" s="14" t="s">
        <v>88</v>
      </c>
      <c r="BK213" s="209">
        <f>ROUND(P213*H213,2)</f>
        <v>0</v>
      </c>
      <c r="BL213" s="14" t="s">
        <v>248</v>
      </c>
      <c r="BM213" s="208" t="s">
        <v>345</v>
      </c>
    </row>
    <row r="214" s="2" customFormat="1">
      <c r="A214" s="35"/>
      <c r="B214" s="36"/>
      <c r="C214" s="37"/>
      <c r="D214" s="210" t="s">
        <v>141</v>
      </c>
      <c r="E214" s="37"/>
      <c r="F214" s="211" t="s">
        <v>346</v>
      </c>
      <c r="G214" s="37"/>
      <c r="H214" s="37"/>
      <c r="I214" s="212"/>
      <c r="J214" s="212"/>
      <c r="K214" s="37"/>
      <c r="L214" s="37"/>
      <c r="M214" s="41"/>
      <c r="N214" s="213"/>
      <c r="O214" s="214"/>
      <c r="P214" s="88"/>
      <c r="Q214" s="88"/>
      <c r="R214" s="88"/>
      <c r="S214" s="88"/>
      <c r="T214" s="88"/>
      <c r="U214" s="88"/>
      <c r="V214" s="88"/>
      <c r="W214" s="88"/>
      <c r="X214" s="88"/>
      <c r="Y214" s="89"/>
      <c r="Z214" s="35"/>
      <c r="AA214" s="35"/>
      <c r="AB214" s="35"/>
      <c r="AC214" s="35"/>
      <c r="AD214" s="35"/>
      <c r="AE214" s="35"/>
      <c r="AT214" s="14" t="s">
        <v>141</v>
      </c>
      <c r="AU214" s="14" t="s">
        <v>88</v>
      </c>
    </row>
    <row r="215" s="2" customFormat="1" ht="24.15" customHeight="1">
      <c r="A215" s="35"/>
      <c r="B215" s="36"/>
      <c r="C215" s="230" t="s">
        <v>347</v>
      </c>
      <c r="D215" s="230" t="s">
        <v>245</v>
      </c>
      <c r="E215" s="231" t="s">
        <v>348</v>
      </c>
      <c r="F215" s="232" t="s">
        <v>349</v>
      </c>
      <c r="G215" s="233" t="s">
        <v>339</v>
      </c>
      <c r="H215" s="234">
        <v>6</v>
      </c>
      <c r="I215" s="235"/>
      <c r="J215" s="235"/>
      <c r="K215" s="236">
        <f>ROUND(P215*H215,2)</f>
        <v>0</v>
      </c>
      <c r="L215" s="232" t="s">
        <v>136</v>
      </c>
      <c r="M215" s="41"/>
      <c r="N215" s="237" t="s">
        <v>1</v>
      </c>
      <c r="O215" s="204" t="s">
        <v>43</v>
      </c>
      <c r="P215" s="205">
        <f>I215+J215</f>
        <v>0</v>
      </c>
      <c r="Q215" s="205">
        <f>ROUND(I215*H215,2)</f>
        <v>0</v>
      </c>
      <c r="R215" s="205">
        <f>ROUND(J215*H215,2)</f>
        <v>0</v>
      </c>
      <c r="S215" s="88"/>
      <c r="T215" s="206">
        <f>S215*H215</f>
        <v>0</v>
      </c>
      <c r="U215" s="206">
        <v>0</v>
      </c>
      <c r="V215" s="206">
        <f>U215*H215</f>
        <v>0</v>
      </c>
      <c r="W215" s="206">
        <v>0</v>
      </c>
      <c r="X215" s="206">
        <f>W215*H215</f>
        <v>0</v>
      </c>
      <c r="Y215" s="207" t="s">
        <v>1</v>
      </c>
      <c r="Z215" s="35"/>
      <c r="AA215" s="35"/>
      <c r="AB215" s="35"/>
      <c r="AC215" s="35"/>
      <c r="AD215" s="35"/>
      <c r="AE215" s="35"/>
      <c r="AR215" s="208" t="s">
        <v>248</v>
      </c>
      <c r="AT215" s="208" t="s">
        <v>245</v>
      </c>
      <c r="AU215" s="208" t="s">
        <v>88</v>
      </c>
      <c r="AY215" s="14" t="s">
        <v>138</v>
      </c>
      <c r="BE215" s="209">
        <f>IF(O215="základní",K215,0)</f>
        <v>0</v>
      </c>
      <c r="BF215" s="209">
        <f>IF(O215="snížená",K215,0)</f>
        <v>0</v>
      </c>
      <c r="BG215" s="209">
        <f>IF(O215="zákl. přenesená",K215,0)</f>
        <v>0</v>
      </c>
      <c r="BH215" s="209">
        <f>IF(O215="sníž. přenesená",K215,0)</f>
        <v>0</v>
      </c>
      <c r="BI215" s="209">
        <f>IF(O215="nulová",K215,0)</f>
        <v>0</v>
      </c>
      <c r="BJ215" s="14" t="s">
        <v>88</v>
      </c>
      <c r="BK215" s="209">
        <f>ROUND(P215*H215,2)</f>
        <v>0</v>
      </c>
      <c r="BL215" s="14" t="s">
        <v>248</v>
      </c>
      <c r="BM215" s="208" t="s">
        <v>350</v>
      </c>
    </row>
    <row r="216" s="2" customFormat="1">
      <c r="A216" s="35"/>
      <c r="B216" s="36"/>
      <c r="C216" s="37"/>
      <c r="D216" s="210" t="s">
        <v>141</v>
      </c>
      <c r="E216" s="37"/>
      <c r="F216" s="211" t="s">
        <v>351</v>
      </c>
      <c r="G216" s="37"/>
      <c r="H216" s="37"/>
      <c r="I216" s="212"/>
      <c r="J216" s="212"/>
      <c r="K216" s="37"/>
      <c r="L216" s="37"/>
      <c r="M216" s="41"/>
      <c r="N216" s="238"/>
      <c r="O216" s="239"/>
      <c r="P216" s="240"/>
      <c r="Q216" s="240"/>
      <c r="R216" s="240"/>
      <c r="S216" s="240"/>
      <c r="T216" s="240"/>
      <c r="U216" s="240"/>
      <c r="V216" s="240"/>
      <c r="W216" s="240"/>
      <c r="X216" s="240"/>
      <c r="Y216" s="241"/>
      <c r="Z216" s="35"/>
      <c r="AA216" s="35"/>
      <c r="AB216" s="35"/>
      <c r="AC216" s="35"/>
      <c r="AD216" s="35"/>
      <c r="AE216" s="35"/>
      <c r="AT216" s="14" t="s">
        <v>141</v>
      </c>
      <c r="AU216" s="14" t="s">
        <v>88</v>
      </c>
    </row>
    <row r="217" s="2" customFormat="1" ht="6.96" customHeight="1">
      <c r="A217" s="35"/>
      <c r="B217" s="63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41"/>
      <c r="N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</row>
  </sheetData>
  <sheetProtection sheet="1" autoFilter="0" formatColumns="0" formatRows="0" objects="1" scenarios="1" spinCount="100000" saltValue="2Gd4hXwS3NncSSHawzvuXqIRB4PB0v6E9ejj38D8HdWkYOKe3/RvByBh6CQPwAeaavtNWq4GuubKN1bD8hDIlw==" hashValue="LTjVVfG8nXZFAjCzAynusIHR+I48dVnZkdUWALuaT53aVUB9PepzgRukS9XDSwQnfMwL3R2Moyc4GMpKi5QlXg==" algorithmName="SHA-512" password="CC35"/>
  <autoFilter ref="C116:L21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7"/>
      <c r="AT3" s="14" t="s">
        <v>90</v>
      </c>
    </row>
    <row r="4" s="1" customFormat="1" ht="24.96" customHeight="1">
      <c r="B4" s="17"/>
      <c r="D4" s="136" t="s">
        <v>100</v>
      </c>
      <c r="M4" s="17"/>
      <c r="N4" s="137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8" t="s">
        <v>17</v>
      </c>
      <c r="M6" s="17"/>
    </row>
    <row r="7" s="1" customFormat="1" ht="26.25" customHeight="1">
      <c r="B7" s="17"/>
      <c r="E7" s="139" t="str">
        <f>'Rekapitulace stavby'!K6</f>
        <v>Oprava provozních objektů v obvodu OŘ OVA 2023 – vzduchotechnika TNS Grygov</v>
      </c>
      <c r="F7" s="138"/>
      <c r="G7" s="138"/>
      <c r="H7" s="138"/>
      <c r="M7" s="17"/>
    </row>
    <row r="8" s="2" customFormat="1" ht="12" customHeight="1">
      <c r="A8" s="35"/>
      <c r="B8" s="41"/>
      <c r="C8" s="35"/>
      <c r="D8" s="138" t="s">
        <v>101</v>
      </c>
      <c r="E8" s="35"/>
      <c r="F8" s="35"/>
      <c r="G8" s="35"/>
      <c r="H8" s="35"/>
      <c r="I8" s="35"/>
      <c r="J8" s="35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352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19</v>
      </c>
      <c r="E11" s="35"/>
      <c r="F11" s="141" t="s">
        <v>1</v>
      </c>
      <c r="G11" s="35"/>
      <c r="H11" s="35"/>
      <c r="I11" s="138" t="s">
        <v>20</v>
      </c>
      <c r="J11" s="141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21</v>
      </c>
      <c r="E12" s="35"/>
      <c r="F12" s="141" t="s">
        <v>22</v>
      </c>
      <c r="G12" s="35"/>
      <c r="H12" s="35"/>
      <c r="I12" s="138" t="s">
        <v>23</v>
      </c>
      <c r="J12" s="142" t="str">
        <f>'Rekapitulace stavby'!AN8</f>
        <v>16. 1. 2023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25</v>
      </c>
      <c r="E14" s="35"/>
      <c r="F14" s="35"/>
      <c r="G14" s="35"/>
      <c r="H14" s="35"/>
      <c r="I14" s="138" t="s">
        <v>26</v>
      </c>
      <c r="J14" s="141" t="s">
        <v>27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">
        <v>28</v>
      </c>
      <c r="F15" s="35"/>
      <c r="G15" s="35"/>
      <c r="H15" s="35"/>
      <c r="I15" s="138" t="s">
        <v>29</v>
      </c>
      <c r="J15" s="141" t="s">
        <v>30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31</v>
      </c>
      <c r="E17" s="35"/>
      <c r="F17" s="35"/>
      <c r="G17" s="35"/>
      <c r="H17" s="35"/>
      <c r="I17" s="138" t="s">
        <v>26</v>
      </c>
      <c r="J17" s="30" t="str">
        <f>'Rekapitulace stavby'!AN13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29</v>
      </c>
      <c r="J18" s="30" t="str">
        <f>'Rekapitulace stavby'!AN14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33</v>
      </c>
      <c r="E20" s="35"/>
      <c r="F20" s="35"/>
      <c r="G20" s="35"/>
      <c r="H20" s="35"/>
      <c r="I20" s="138" t="s">
        <v>26</v>
      </c>
      <c r="J20" s="141" t="str">
        <f>IF('Rekapitulace stavby'!AN16="","",'Rekapitulace stavby'!AN16)</f>
        <v/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29</v>
      </c>
      <c r="J21" s="141" t="str">
        <f>IF('Rekapitulace stavby'!AN17="","",'Rekapitulace stavby'!AN17)</f>
        <v/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35</v>
      </c>
      <c r="E23" s="35"/>
      <c r="F23" s="35"/>
      <c r="G23" s="35"/>
      <c r="H23" s="35"/>
      <c r="I23" s="138" t="s">
        <v>26</v>
      </c>
      <c r="J23" s="141" t="s">
        <v>1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">
        <v>36</v>
      </c>
      <c r="F24" s="35"/>
      <c r="G24" s="35"/>
      <c r="H24" s="35"/>
      <c r="I24" s="138" t="s">
        <v>29</v>
      </c>
      <c r="J24" s="141" t="s">
        <v>1</v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37</v>
      </c>
      <c r="E26" s="35"/>
      <c r="F26" s="35"/>
      <c r="G26" s="35"/>
      <c r="H26" s="35"/>
      <c r="I26" s="35"/>
      <c r="J26" s="35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147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38" t="s">
        <v>103</v>
      </c>
      <c r="F30" s="35"/>
      <c r="G30" s="35"/>
      <c r="H30" s="35"/>
      <c r="I30" s="35"/>
      <c r="J30" s="35"/>
      <c r="K30" s="148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38" t="s">
        <v>104</v>
      </c>
      <c r="F31" s="35"/>
      <c r="G31" s="35"/>
      <c r="H31" s="35"/>
      <c r="I31" s="35"/>
      <c r="J31" s="35"/>
      <c r="K31" s="148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35"/>
      <c r="K32" s="150">
        <f>ROUND(K118, 2)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7"/>
      <c r="E33" s="147"/>
      <c r="F33" s="147"/>
      <c r="G33" s="147"/>
      <c r="H33" s="147"/>
      <c r="I33" s="147"/>
      <c r="J33" s="147"/>
      <c r="K33" s="147"/>
      <c r="L33" s="147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35"/>
      <c r="K34" s="151" t="s">
        <v>41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8" t="s">
        <v>43</v>
      </c>
      <c r="F35" s="148">
        <f>ROUND((SUM(BE118:BE219)),  2)</f>
        <v>0</v>
      </c>
      <c r="G35" s="35"/>
      <c r="H35" s="35"/>
      <c r="I35" s="153">
        <v>0.20999999999999999</v>
      </c>
      <c r="J35" s="35"/>
      <c r="K35" s="148">
        <f>ROUND(((SUM(BE118:BE219))*I35),  2)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44</v>
      </c>
      <c r="F36" s="148">
        <f>ROUND((SUM(BF118:BF219)),  2)</f>
        <v>0</v>
      </c>
      <c r="G36" s="35"/>
      <c r="H36" s="35"/>
      <c r="I36" s="153">
        <v>0.14999999999999999</v>
      </c>
      <c r="J36" s="35"/>
      <c r="K36" s="148">
        <f>ROUND(((SUM(BF118:BF219))*I36),  2)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45</v>
      </c>
      <c r="F37" s="148">
        <f>ROUND((SUM(BG118:BG219)),  2)</f>
        <v>0</v>
      </c>
      <c r="G37" s="35"/>
      <c r="H37" s="35"/>
      <c r="I37" s="153">
        <v>0.20999999999999999</v>
      </c>
      <c r="J37" s="35"/>
      <c r="K37" s="148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8" t="s">
        <v>46</v>
      </c>
      <c r="F38" s="148">
        <f>ROUND((SUM(BH118:BH219)),  2)</f>
        <v>0</v>
      </c>
      <c r="G38" s="35"/>
      <c r="H38" s="35"/>
      <c r="I38" s="153">
        <v>0.14999999999999999</v>
      </c>
      <c r="J38" s="35"/>
      <c r="K38" s="148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8" t="s">
        <v>47</v>
      </c>
      <c r="F39" s="148">
        <f>ROUND((SUM(BI118:BI219)),  2)</f>
        <v>0</v>
      </c>
      <c r="G39" s="35"/>
      <c r="H39" s="35"/>
      <c r="I39" s="153">
        <v>0</v>
      </c>
      <c r="J39" s="35"/>
      <c r="K39" s="148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4"/>
      <c r="D41" s="155" t="s">
        <v>48</v>
      </c>
      <c r="E41" s="156"/>
      <c r="F41" s="156"/>
      <c r="G41" s="157" t="s">
        <v>49</v>
      </c>
      <c r="H41" s="158" t="s">
        <v>50</v>
      </c>
      <c r="I41" s="156"/>
      <c r="J41" s="156"/>
      <c r="K41" s="159">
        <f>SUM(K32:K39)</f>
        <v>0</v>
      </c>
      <c r="L41" s="160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M43" s="17"/>
    </row>
    <row r="44" s="1" customFormat="1" ht="14.4" customHeight="1">
      <c r="B44" s="17"/>
      <c r="M44" s="17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162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164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167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164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2" t="str">
        <f>E7</f>
        <v>Oprava provozních objektů v obvodu OŘ OVA 2023 – vzduchotechnika TNS Grygov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SO 01 - Vzduchotechnika - ÚRS 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>TNS Grygov</v>
      </c>
      <c r="G89" s="37"/>
      <c r="H89" s="37"/>
      <c r="I89" s="29" t="s">
        <v>23</v>
      </c>
      <c r="J89" s="76" t="str">
        <f>IF(J12="","",J12)</f>
        <v>16. 1. 2023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Správa železnic, státní organizace</v>
      </c>
      <c r="G91" s="37"/>
      <c r="H91" s="37"/>
      <c r="I91" s="29" t="s">
        <v>33</v>
      </c>
      <c r="J91" s="33" t="str">
        <f>E21</f>
        <v xml:space="preserve"> 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Ing. Jan Pavláček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106</v>
      </c>
      <c r="D94" s="174"/>
      <c r="E94" s="174"/>
      <c r="F94" s="174"/>
      <c r="G94" s="174"/>
      <c r="H94" s="174"/>
      <c r="I94" s="175" t="s">
        <v>107</v>
      </c>
      <c r="J94" s="175" t="s">
        <v>108</v>
      </c>
      <c r="K94" s="175" t="s">
        <v>109</v>
      </c>
      <c r="L94" s="174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110</v>
      </c>
      <c r="D96" s="37"/>
      <c r="E96" s="37"/>
      <c r="F96" s="37"/>
      <c r="G96" s="37"/>
      <c r="H96" s="37"/>
      <c r="I96" s="107">
        <f>Q118</f>
        <v>0</v>
      </c>
      <c r="J96" s="107">
        <f>R118</f>
        <v>0</v>
      </c>
      <c r="K96" s="107">
        <f>K118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111</v>
      </c>
    </row>
    <row r="97" s="9" customFormat="1" ht="24.96" customHeight="1">
      <c r="A97" s="9"/>
      <c r="B97" s="177"/>
      <c r="C97" s="178"/>
      <c r="D97" s="179" t="s">
        <v>353</v>
      </c>
      <c r="E97" s="180"/>
      <c r="F97" s="180"/>
      <c r="G97" s="180"/>
      <c r="H97" s="180"/>
      <c r="I97" s="181">
        <f>Q119</f>
        <v>0</v>
      </c>
      <c r="J97" s="181">
        <f>R119</f>
        <v>0</v>
      </c>
      <c r="K97" s="181">
        <f>K119</f>
        <v>0</v>
      </c>
      <c r="L97" s="178"/>
      <c r="M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2"/>
      <c r="C98" s="243"/>
      <c r="D98" s="244" t="s">
        <v>354</v>
      </c>
      <c r="E98" s="245"/>
      <c r="F98" s="245"/>
      <c r="G98" s="245"/>
      <c r="H98" s="245"/>
      <c r="I98" s="246">
        <f>Q120</f>
        <v>0</v>
      </c>
      <c r="J98" s="246">
        <f>R120</f>
        <v>0</v>
      </c>
      <c r="K98" s="246">
        <f>K120</f>
        <v>0</v>
      </c>
      <c r="L98" s="243"/>
      <c r="M98" s="247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113</v>
      </c>
      <c r="D105" s="37"/>
      <c r="E105" s="37"/>
      <c r="F105" s="37"/>
      <c r="G105" s="37"/>
      <c r="H105" s="37"/>
      <c r="I105" s="37"/>
      <c r="J105" s="37"/>
      <c r="K105" s="37"/>
      <c r="L105" s="37"/>
      <c r="M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17</v>
      </c>
      <c r="D107" s="37"/>
      <c r="E107" s="37"/>
      <c r="F107" s="37"/>
      <c r="G107" s="37"/>
      <c r="H107" s="37"/>
      <c r="I107" s="37"/>
      <c r="J107" s="37"/>
      <c r="K107" s="37"/>
      <c r="L107" s="37"/>
      <c r="M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2" t="str">
        <f>E7</f>
        <v>Oprava provozních objektů v obvodu OŘ OVA 2023 – vzduchotechnika TNS Grygov</v>
      </c>
      <c r="F108" s="29"/>
      <c r="G108" s="29"/>
      <c r="H108" s="29"/>
      <c r="I108" s="37"/>
      <c r="J108" s="37"/>
      <c r="K108" s="37"/>
      <c r="L108" s="37"/>
      <c r="M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101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 xml:space="preserve">SO 01 - Vzduchotechnika - ÚRS </v>
      </c>
      <c r="F110" s="37"/>
      <c r="G110" s="37"/>
      <c r="H110" s="37"/>
      <c r="I110" s="37"/>
      <c r="J110" s="37"/>
      <c r="K110" s="37"/>
      <c r="L110" s="37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21</v>
      </c>
      <c r="D112" s="37"/>
      <c r="E112" s="37"/>
      <c r="F112" s="24" t="str">
        <f>F12</f>
        <v>TNS Grygov</v>
      </c>
      <c r="G112" s="37"/>
      <c r="H112" s="37"/>
      <c r="I112" s="29" t="s">
        <v>23</v>
      </c>
      <c r="J112" s="76" t="str">
        <f>IF(J12="","",J12)</f>
        <v>16. 1. 2023</v>
      </c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25</v>
      </c>
      <c r="D114" s="37"/>
      <c r="E114" s="37"/>
      <c r="F114" s="24" t="str">
        <f>E15</f>
        <v>Správa železnic, státní organizace</v>
      </c>
      <c r="G114" s="37"/>
      <c r="H114" s="37"/>
      <c r="I114" s="29" t="s">
        <v>33</v>
      </c>
      <c r="J114" s="33" t="str">
        <f>E21</f>
        <v xml:space="preserve"> </v>
      </c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31</v>
      </c>
      <c r="D115" s="37"/>
      <c r="E115" s="37"/>
      <c r="F115" s="24" t="str">
        <f>IF(E18="","",E18)</f>
        <v>Vyplň údaj</v>
      </c>
      <c r="G115" s="37"/>
      <c r="H115" s="37"/>
      <c r="I115" s="29" t="s">
        <v>35</v>
      </c>
      <c r="J115" s="33" t="str">
        <f>E24</f>
        <v>Ing. Jan Pavláček</v>
      </c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0" customFormat="1" ht="29.28" customHeight="1">
      <c r="A117" s="183"/>
      <c r="B117" s="184"/>
      <c r="C117" s="185" t="s">
        <v>114</v>
      </c>
      <c r="D117" s="186" t="s">
        <v>63</v>
      </c>
      <c r="E117" s="186" t="s">
        <v>59</v>
      </c>
      <c r="F117" s="186" t="s">
        <v>60</v>
      </c>
      <c r="G117" s="186" t="s">
        <v>115</v>
      </c>
      <c r="H117" s="186" t="s">
        <v>116</v>
      </c>
      <c r="I117" s="186" t="s">
        <v>117</v>
      </c>
      <c r="J117" s="186" t="s">
        <v>118</v>
      </c>
      <c r="K117" s="186" t="s">
        <v>109</v>
      </c>
      <c r="L117" s="187" t="s">
        <v>119</v>
      </c>
      <c r="M117" s="188"/>
      <c r="N117" s="97" t="s">
        <v>1</v>
      </c>
      <c r="O117" s="98" t="s">
        <v>42</v>
      </c>
      <c r="P117" s="98" t="s">
        <v>120</v>
      </c>
      <c r="Q117" s="98" t="s">
        <v>121</v>
      </c>
      <c r="R117" s="98" t="s">
        <v>122</v>
      </c>
      <c r="S117" s="98" t="s">
        <v>123</v>
      </c>
      <c r="T117" s="98" t="s">
        <v>124</v>
      </c>
      <c r="U117" s="98" t="s">
        <v>125</v>
      </c>
      <c r="V117" s="98" t="s">
        <v>126</v>
      </c>
      <c r="W117" s="98" t="s">
        <v>127</v>
      </c>
      <c r="X117" s="98" t="s">
        <v>128</v>
      </c>
      <c r="Y117" s="99" t="s">
        <v>129</v>
      </c>
      <c r="Z117" s="183"/>
      <c r="AA117" s="183"/>
      <c r="AB117" s="183"/>
      <c r="AC117" s="183"/>
      <c r="AD117" s="183"/>
      <c r="AE117" s="183"/>
    </row>
    <row r="118" s="2" customFormat="1" ht="22.8" customHeight="1">
      <c r="A118" s="35"/>
      <c r="B118" s="36"/>
      <c r="C118" s="104" t="s">
        <v>130</v>
      </c>
      <c r="D118" s="37"/>
      <c r="E118" s="37"/>
      <c r="F118" s="37"/>
      <c r="G118" s="37"/>
      <c r="H118" s="37"/>
      <c r="I118" s="37"/>
      <c r="J118" s="37"/>
      <c r="K118" s="189">
        <f>BK118</f>
        <v>0</v>
      </c>
      <c r="L118" s="37"/>
      <c r="M118" s="41"/>
      <c r="N118" s="100"/>
      <c r="O118" s="190"/>
      <c r="P118" s="101"/>
      <c r="Q118" s="191">
        <f>Q119</f>
        <v>0</v>
      </c>
      <c r="R118" s="191">
        <f>R119</f>
        <v>0</v>
      </c>
      <c r="S118" s="101"/>
      <c r="T118" s="192">
        <f>T119</f>
        <v>0</v>
      </c>
      <c r="U118" s="101"/>
      <c r="V118" s="192">
        <f>V119</f>
        <v>0.56564000000000003</v>
      </c>
      <c r="W118" s="101"/>
      <c r="X118" s="192">
        <f>X119</f>
        <v>0</v>
      </c>
      <c r="Y118" s="102"/>
      <c r="Z118" s="35"/>
      <c r="AA118" s="35"/>
      <c r="AB118" s="35"/>
      <c r="AC118" s="35"/>
      <c r="AD118" s="35"/>
      <c r="AE118" s="35"/>
      <c r="AT118" s="14" t="s">
        <v>79</v>
      </c>
      <c r="AU118" s="14" t="s">
        <v>111</v>
      </c>
      <c r="BK118" s="193">
        <f>BK119</f>
        <v>0</v>
      </c>
    </row>
    <row r="119" s="11" customFormat="1" ht="25.92" customHeight="1">
      <c r="A119" s="11"/>
      <c r="B119" s="215"/>
      <c r="C119" s="216"/>
      <c r="D119" s="217" t="s">
        <v>79</v>
      </c>
      <c r="E119" s="218" t="s">
        <v>355</v>
      </c>
      <c r="F119" s="218" t="s">
        <v>356</v>
      </c>
      <c r="G119" s="216"/>
      <c r="H119" s="216"/>
      <c r="I119" s="219"/>
      <c r="J119" s="219"/>
      <c r="K119" s="220">
        <f>BK119</f>
        <v>0</v>
      </c>
      <c r="L119" s="216"/>
      <c r="M119" s="221"/>
      <c r="N119" s="222"/>
      <c r="O119" s="223"/>
      <c r="P119" s="223"/>
      <c r="Q119" s="224">
        <f>Q120</f>
        <v>0</v>
      </c>
      <c r="R119" s="224">
        <f>R120</f>
        <v>0</v>
      </c>
      <c r="S119" s="223"/>
      <c r="T119" s="225">
        <f>T120</f>
        <v>0</v>
      </c>
      <c r="U119" s="223"/>
      <c r="V119" s="225">
        <f>V120</f>
        <v>0.56564000000000003</v>
      </c>
      <c r="W119" s="223"/>
      <c r="X119" s="225">
        <f>X120</f>
        <v>0</v>
      </c>
      <c r="Y119" s="226"/>
      <c r="Z119" s="11"/>
      <c r="AA119" s="11"/>
      <c r="AB119" s="11"/>
      <c r="AC119" s="11"/>
      <c r="AD119" s="11"/>
      <c r="AE119" s="11"/>
      <c r="AR119" s="227" t="s">
        <v>90</v>
      </c>
      <c r="AT119" s="228" t="s">
        <v>79</v>
      </c>
      <c r="AU119" s="228" t="s">
        <v>80</v>
      </c>
      <c r="AY119" s="227" t="s">
        <v>138</v>
      </c>
      <c r="BK119" s="229">
        <f>BK120</f>
        <v>0</v>
      </c>
    </row>
    <row r="120" s="11" customFormat="1" ht="22.8" customHeight="1">
      <c r="A120" s="11"/>
      <c r="B120" s="215"/>
      <c r="C120" s="216"/>
      <c r="D120" s="217" t="s">
        <v>79</v>
      </c>
      <c r="E120" s="248" t="s">
        <v>357</v>
      </c>
      <c r="F120" s="248" t="s">
        <v>358</v>
      </c>
      <c r="G120" s="216"/>
      <c r="H120" s="216"/>
      <c r="I120" s="219"/>
      <c r="J120" s="219"/>
      <c r="K120" s="249">
        <f>BK120</f>
        <v>0</v>
      </c>
      <c r="L120" s="216"/>
      <c r="M120" s="221"/>
      <c r="N120" s="222"/>
      <c r="O120" s="223"/>
      <c r="P120" s="223"/>
      <c r="Q120" s="224">
        <f>SUM(Q121:Q219)</f>
        <v>0</v>
      </c>
      <c r="R120" s="224">
        <f>SUM(R121:R219)</f>
        <v>0</v>
      </c>
      <c r="S120" s="223"/>
      <c r="T120" s="225">
        <f>SUM(T121:T219)</f>
        <v>0</v>
      </c>
      <c r="U120" s="223"/>
      <c r="V120" s="225">
        <f>SUM(V121:V219)</f>
        <v>0.56564000000000003</v>
      </c>
      <c r="W120" s="223"/>
      <c r="X120" s="225">
        <f>SUM(X121:X219)</f>
        <v>0</v>
      </c>
      <c r="Y120" s="226"/>
      <c r="Z120" s="11"/>
      <c r="AA120" s="11"/>
      <c r="AB120" s="11"/>
      <c r="AC120" s="11"/>
      <c r="AD120" s="11"/>
      <c r="AE120" s="11"/>
      <c r="AR120" s="227" t="s">
        <v>90</v>
      </c>
      <c r="AT120" s="228" t="s">
        <v>79</v>
      </c>
      <c r="AU120" s="228" t="s">
        <v>88</v>
      </c>
      <c r="AY120" s="227" t="s">
        <v>138</v>
      </c>
      <c r="BK120" s="229">
        <f>SUM(BK121:BK219)</f>
        <v>0</v>
      </c>
    </row>
    <row r="121" s="2" customFormat="1" ht="37.8" customHeight="1">
      <c r="A121" s="35"/>
      <c r="B121" s="36"/>
      <c r="C121" s="230" t="s">
        <v>88</v>
      </c>
      <c r="D121" s="230" t="s">
        <v>245</v>
      </c>
      <c r="E121" s="231" t="s">
        <v>359</v>
      </c>
      <c r="F121" s="232" t="s">
        <v>360</v>
      </c>
      <c r="G121" s="233" t="s">
        <v>135</v>
      </c>
      <c r="H121" s="234">
        <v>1</v>
      </c>
      <c r="I121" s="235"/>
      <c r="J121" s="235"/>
      <c r="K121" s="236">
        <f>ROUND(P121*H121,2)</f>
        <v>0</v>
      </c>
      <c r="L121" s="232" t="s">
        <v>361</v>
      </c>
      <c r="M121" s="41"/>
      <c r="N121" s="237" t="s">
        <v>1</v>
      </c>
      <c r="O121" s="204" t="s">
        <v>43</v>
      </c>
      <c r="P121" s="205">
        <f>I121+J121</f>
        <v>0</v>
      </c>
      <c r="Q121" s="205">
        <f>ROUND(I121*H121,2)</f>
        <v>0</v>
      </c>
      <c r="R121" s="205">
        <f>ROUND(J121*H121,2)</f>
        <v>0</v>
      </c>
      <c r="S121" s="88"/>
      <c r="T121" s="206">
        <f>S121*H121</f>
        <v>0</v>
      </c>
      <c r="U121" s="206">
        <v>0</v>
      </c>
      <c r="V121" s="206">
        <f>U121*H121</f>
        <v>0</v>
      </c>
      <c r="W121" s="206">
        <v>0</v>
      </c>
      <c r="X121" s="206">
        <f>W121*H121</f>
        <v>0</v>
      </c>
      <c r="Y121" s="207" t="s">
        <v>1</v>
      </c>
      <c r="Z121" s="35"/>
      <c r="AA121" s="35"/>
      <c r="AB121" s="35"/>
      <c r="AC121" s="35"/>
      <c r="AD121" s="35"/>
      <c r="AE121" s="35"/>
      <c r="AR121" s="208" t="s">
        <v>195</v>
      </c>
      <c r="AT121" s="208" t="s">
        <v>245</v>
      </c>
      <c r="AU121" s="208" t="s">
        <v>90</v>
      </c>
      <c r="AY121" s="14" t="s">
        <v>138</v>
      </c>
      <c r="BE121" s="209">
        <f>IF(O121="základní",K121,0)</f>
        <v>0</v>
      </c>
      <c r="BF121" s="209">
        <f>IF(O121="snížená",K121,0)</f>
        <v>0</v>
      </c>
      <c r="BG121" s="209">
        <f>IF(O121="zákl. přenesená",K121,0)</f>
        <v>0</v>
      </c>
      <c r="BH121" s="209">
        <f>IF(O121="sníž. přenesená",K121,0)</f>
        <v>0</v>
      </c>
      <c r="BI121" s="209">
        <f>IF(O121="nulová",K121,0)</f>
        <v>0</v>
      </c>
      <c r="BJ121" s="14" t="s">
        <v>88</v>
      </c>
      <c r="BK121" s="209">
        <f>ROUND(P121*H121,2)</f>
        <v>0</v>
      </c>
      <c r="BL121" s="14" t="s">
        <v>195</v>
      </c>
      <c r="BM121" s="208" t="s">
        <v>362</v>
      </c>
    </row>
    <row r="122" s="2" customFormat="1">
      <c r="A122" s="35"/>
      <c r="B122" s="36"/>
      <c r="C122" s="37"/>
      <c r="D122" s="210" t="s">
        <v>141</v>
      </c>
      <c r="E122" s="37"/>
      <c r="F122" s="211" t="s">
        <v>363</v>
      </c>
      <c r="G122" s="37"/>
      <c r="H122" s="37"/>
      <c r="I122" s="212"/>
      <c r="J122" s="212"/>
      <c r="K122" s="37"/>
      <c r="L122" s="37"/>
      <c r="M122" s="41"/>
      <c r="N122" s="213"/>
      <c r="O122" s="214"/>
      <c r="P122" s="88"/>
      <c r="Q122" s="88"/>
      <c r="R122" s="88"/>
      <c r="S122" s="88"/>
      <c r="T122" s="88"/>
      <c r="U122" s="88"/>
      <c r="V122" s="88"/>
      <c r="W122" s="88"/>
      <c r="X122" s="88"/>
      <c r="Y122" s="89"/>
      <c r="Z122" s="35"/>
      <c r="AA122" s="35"/>
      <c r="AB122" s="35"/>
      <c r="AC122" s="35"/>
      <c r="AD122" s="35"/>
      <c r="AE122" s="35"/>
      <c r="AT122" s="14" t="s">
        <v>141</v>
      </c>
      <c r="AU122" s="14" t="s">
        <v>90</v>
      </c>
    </row>
    <row r="123" s="2" customFormat="1">
      <c r="A123" s="35"/>
      <c r="B123" s="36"/>
      <c r="C123" s="37"/>
      <c r="D123" s="250" t="s">
        <v>364</v>
      </c>
      <c r="E123" s="37"/>
      <c r="F123" s="251" t="s">
        <v>365</v>
      </c>
      <c r="G123" s="37"/>
      <c r="H123" s="37"/>
      <c r="I123" s="212"/>
      <c r="J123" s="212"/>
      <c r="K123" s="37"/>
      <c r="L123" s="37"/>
      <c r="M123" s="41"/>
      <c r="N123" s="213"/>
      <c r="O123" s="214"/>
      <c r="P123" s="88"/>
      <c r="Q123" s="88"/>
      <c r="R123" s="88"/>
      <c r="S123" s="88"/>
      <c r="T123" s="88"/>
      <c r="U123" s="88"/>
      <c r="V123" s="88"/>
      <c r="W123" s="88"/>
      <c r="X123" s="88"/>
      <c r="Y123" s="89"/>
      <c r="Z123" s="35"/>
      <c r="AA123" s="35"/>
      <c r="AB123" s="35"/>
      <c r="AC123" s="35"/>
      <c r="AD123" s="35"/>
      <c r="AE123" s="35"/>
      <c r="AT123" s="14" t="s">
        <v>364</v>
      </c>
      <c r="AU123" s="14" t="s">
        <v>90</v>
      </c>
    </row>
    <row r="124" s="2" customFormat="1" ht="24.15" customHeight="1">
      <c r="A124" s="35"/>
      <c r="B124" s="36"/>
      <c r="C124" s="194" t="s">
        <v>90</v>
      </c>
      <c r="D124" s="194" t="s">
        <v>132</v>
      </c>
      <c r="E124" s="195" t="s">
        <v>366</v>
      </c>
      <c r="F124" s="196" t="s">
        <v>367</v>
      </c>
      <c r="G124" s="197" t="s">
        <v>135</v>
      </c>
      <c r="H124" s="198">
        <v>1</v>
      </c>
      <c r="I124" s="199"/>
      <c r="J124" s="200"/>
      <c r="K124" s="201">
        <f>ROUND(P124*H124,2)</f>
        <v>0</v>
      </c>
      <c r="L124" s="196" t="s">
        <v>361</v>
      </c>
      <c r="M124" s="202"/>
      <c r="N124" s="203" t="s">
        <v>1</v>
      </c>
      <c r="O124" s="204" t="s">
        <v>43</v>
      </c>
      <c r="P124" s="205">
        <f>I124+J124</f>
        <v>0</v>
      </c>
      <c r="Q124" s="205">
        <f>ROUND(I124*H124,2)</f>
        <v>0</v>
      </c>
      <c r="R124" s="205">
        <f>ROUND(J124*H124,2)</f>
        <v>0</v>
      </c>
      <c r="S124" s="88"/>
      <c r="T124" s="206">
        <f>S124*H124</f>
        <v>0</v>
      </c>
      <c r="U124" s="206">
        <v>0.025000000000000001</v>
      </c>
      <c r="V124" s="206">
        <f>U124*H124</f>
        <v>0.025000000000000001</v>
      </c>
      <c r="W124" s="206">
        <v>0</v>
      </c>
      <c r="X124" s="206">
        <f>W124*H124</f>
        <v>0</v>
      </c>
      <c r="Y124" s="207" t="s">
        <v>1</v>
      </c>
      <c r="Z124" s="35"/>
      <c r="AA124" s="35"/>
      <c r="AB124" s="35"/>
      <c r="AC124" s="35"/>
      <c r="AD124" s="35"/>
      <c r="AE124" s="35"/>
      <c r="AR124" s="208" t="s">
        <v>368</v>
      </c>
      <c r="AT124" s="208" t="s">
        <v>132</v>
      </c>
      <c r="AU124" s="208" t="s">
        <v>90</v>
      </c>
      <c r="AY124" s="14" t="s">
        <v>138</v>
      </c>
      <c r="BE124" s="209">
        <f>IF(O124="základní",K124,0)</f>
        <v>0</v>
      </c>
      <c r="BF124" s="209">
        <f>IF(O124="snížená",K124,0)</f>
        <v>0</v>
      </c>
      <c r="BG124" s="209">
        <f>IF(O124="zákl. přenesená",K124,0)</f>
        <v>0</v>
      </c>
      <c r="BH124" s="209">
        <f>IF(O124="sníž. přenesená",K124,0)</f>
        <v>0</v>
      </c>
      <c r="BI124" s="209">
        <f>IF(O124="nulová",K124,0)</f>
        <v>0</v>
      </c>
      <c r="BJ124" s="14" t="s">
        <v>88</v>
      </c>
      <c r="BK124" s="209">
        <f>ROUND(P124*H124,2)</f>
        <v>0</v>
      </c>
      <c r="BL124" s="14" t="s">
        <v>195</v>
      </c>
      <c r="BM124" s="208" t="s">
        <v>369</v>
      </c>
    </row>
    <row r="125" s="2" customFormat="1">
      <c r="A125" s="35"/>
      <c r="B125" s="36"/>
      <c r="C125" s="37"/>
      <c r="D125" s="210" t="s">
        <v>141</v>
      </c>
      <c r="E125" s="37"/>
      <c r="F125" s="211" t="s">
        <v>367</v>
      </c>
      <c r="G125" s="37"/>
      <c r="H125" s="37"/>
      <c r="I125" s="212"/>
      <c r="J125" s="212"/>
      <c r="K125" s="37"/>
      <c r="L125" s="37"/>
      <c r="M125" s="41"/>
      <c r="N125" s="213"/>
      <c r="O125" s="214"/>
      <c r="P125" s="88"/>
      <c r="Q125" s="88"/>
      <c r="R125" s="88"/>
      <c r="S125" s="88"/>
      <c r="T125" s="88"/>
      <c r="U125" s="88"/>
      <c r="V125" s="88"/>
      <c r="W125" s="88"/>
      <c r="X125" s="88"/>
      <c r="Y125" s="89"/>
      <c r="Z125" s="35"/>
      <c r="AA125" s="35"/>
      <c r="AB125" s="35"/>
      <c r="AC125" s="35"/>
      <c r="AD125" s="35"/>
      <c r="AE125" s="35"/>
      <c r="AT125" s="14" t="s">
        <v>141</v>
      </c>
      <c r="AU125" s="14" t="s">
        <v>90</v>
      </c>
    </row>
    <row r="126" s="2" customFormat="1" ht="24.15" customHeight="1">
      <c r="A126" s="35"/>
      <c r="B126" s="36"/>
      <c r="C126" s="230" t="s">
        <v>172</v>
      </c>
      <c r="D126" s="230" t="s">
        <v>245</v>
      </c>
      <c r="E126" s="231" t="s">
        <v>370</v>
      </c>
      <c r="F126" s="232" t="s">
        <v>371</v>
      </c>
      <c r="G126" s="233" t="s">
        <v>135</v>
      </c>
      <c r="H126" s="234">
        <v>2</v>
      </c>
      <c r="I126" s="235"/>
      <c r="J126" s="235"/>
      <c r="K126" s="236">
        <f>ROUND(P126*H126,2)</f>
        <v>0</v>
      </c>
      <c r="L126" s="232" t="s">
        <v>361</v>
      </c>
      <c r="M126" s="41"/>
      <c r="N126" s="237" t="s">
        <v>1</v>
      </c>
      <c r="O126" s="204" t="s">
        <v>43</v>
      </c>
      <c r="P126" s="205">
        <f>I126+J126</f>
        <v>0</v>
      </c>
      <c r="Q126" s="205">
        <f>ROUND(I126*H126,2)</f>
        <v>0</v>
      </c>
      <c r="R126" s="205">
        <f>ROUND(J126*H126,2)</f>
        <v>0</v>
      </c>
      <c r="S126" s="88"/>
      <c r="T126" s="206">
        <f>S126*H126</f>
        <v>0</v>
      </c>
      <c r="U126" s="206">
        <v>0</v>
      </c>
      <c r="V126" s="206">
        <f>U126*H126</f>
        <v>0</v>
      </c>
      <c r="W126" s="206">
        <v>0</v>
      </c>
      <c r="X126" s="206">
        <f>W126*H126</f>
        <v>0</v>
      </c>
      <c r="Y126" s="207" t="s">
        <v>1</v>
      </c>
      <c r="Z126" s="35"/>
      <c r="AA126" s="35"/>
      <c r="AB126" s="35"/>
      <c r="AC126" s="35"/>
      <c r="AD126" s="35"/>
      <c r="AE126" s="35"/>
      <c r="AR126" s="208" t="s">
        <v>195</v>
      </c>
      <c r="AT126" s="208" t="s">
        <v>245</v>
      </c>
      <c r="AU126" s="208" t="s">
        <v>90</v>
      </c>
      <c r="AY126" s="14" t="s">
        <v>138</v>
      </c>
      <c r="BE126" s="209">
        <f>IF(O126="základní",K126,0)</f>
        <v>0</v>
      </c>
      <c r="BF126" s="209">
        <f>IF(O126="snížená",K126,0)</f>
        <v>0</v>
      </c>
      <c r="BG126" s="209">
        <f>IF(O126="zákl. přenesená",K126,0)</f>
        <v>0</v>
      </c>
      <c r="BH126" s="209">
        <f>IF(O126="sníž. přenesená",K126,0)</f>
        <v>0</v>
      </c>
      <c r="BI126" s="209">
        <f>IF(O126="nulová",K126,0)</f>
        <v>0</v>
      </c>
      <c r="BJ126" s="14" t="s">
        <v>88</v>
      </c>
      <c r="BK126" s="209">
        <f>ROUND(P126*H126,2)</f>
        <v>0</v>
      </c>
      <c r="BL126" s="14" t="s">
        <v>195</v>
      </c>
      <c r="BM126" s="208" t="s">
        <v>372</v>
      </c>
    </row>
    <row r="127" s="2" customFormat="1">
      <c r="A127" s="35"/>
      <c r="B127" s="36"/>
      <c r="C127" s="37"/>
      <c r="D127" s="210" t="s">
        <v>141</v>
      </c>
      <c r="E127" s="37"/>
      <c r="F127" s="211" t="s">
        <v>373</v>
      </c>
      <c r="G127" s="37"/>
      <c r="H127" s="37"/>
      <c r="I127" s="212"/>
      <c r="J127" s="212"/>
      <c r="K127" s="37"/>
      <c r="L127" s="37"/>
      <c r="M127" s="41"/>
      <c r="N127" s="213"/>
      <c r="O127" s="214"/>
      <c r="P127" s="88"/>
      <c r="Q127" s="88"/>
      <c r="R127" s="88"/>
      <c r="S127" s="88"/>
      <c r="T127" s="88"/>
      <c r="U127" s="88"/>
      <c r="V127" s="88"/>
      <c r="W127" s="88"/>
      <c r="X127" s="88"/>
      <c r="Y127" s="89"/>
      <c r="Z127" s="35"/>
      <c r="AA127" s="35"/>
      <c r="AB127" s="35"/>
      <c r="AC127" s="35"/>
      <c r="AD127" s="35"/>
      <c r="AE127" s="35"/>
      <c r="AT127" s="14" t="s">
        <v>141</v>
      </c>
      <c r="AU127" s="14" t="s">
        <v>90</v>
      </c>
    </row>
    <row r="128" s="2" customFormat="1">
      <c r="A128" s="35"/>
      <c r="B128" s="36"/>
      <c r="C128" s="37"/>
      <c r="D128" s="250" t="s">
        <v>364</v>
      </c>
      <c r="E128" s="37"/>
      <c r="F128" s="251" t="s">
        <v>374</v>
      </c>
      <c r="G128" s="37"/>
      <c r="H128" s="37"/>
      <c r="I128" s="212"/>
      <c r="J128" s="212"/>
      <c r="K128" s="37"/>
      <c r="L128" s="37"/>
      <c r="M128" s="41"/>
      <c r="N128" s="213"/>
      <c r="O128" s="214"/>
      <c r="P128" s="88"/>
      <c r="Q128" s="88"/>
      <c r="R128" s="88"/>
      <c r="S128" s="88"/>
      <c r="T128" s="88"/>
      <c r="U128" s="88"/>
      <c r="V128" s="88"/>
      <c r="W128" s="88"/>
      <c r="X128" s="88"/>
      <c r="Y128" s="89"/>
      <c r="Z128" s="35"/>
      <c r="AA128" s="35"/>
      <c r="AB128" s="35"/>
      <c r="AC128" s="35"/>
      <c r="AD128" s="35"/>
      <c r="AE128" s="35"/>
      <c r="AT128" s="14" t="s">
        <v>364</v>
      </c>
      <c r="AU128" s="14" t="s">
        <v>90</v>
      </c>
    </row>
    <row r="129" s="2" customFormat="1" ht="24.15" customHeight="1">
      <c r="A129" s="35"/>
      <c r="B129" s="36"/>
      <c r="C129" s="194" t="s">
        <v>176</v>
      </c>
      <c r="D129" s="194" t="s">
        <v>132</v>
      </c>
      <c r="E129" s="195" t="s">
        <v>375</v>
      </c>
      <c r="F129" s="196" t="s">
        <v>376</v>
      </c>
      <c r="G129" s="197" t="s">
        <v>135</v>
      </c>
      <c r="H129" s="198">
        <v>2</v>
      </c>
      <c r="I129" s="199"/>
      <c r="J129" s="200"/>
      <c r="K129" s="201">
        <f>ROUND(P129*H129,2)</f>
        <v>0</v>
      </c>
      <c r="L129" s="196" t="s">
        <v>361</v>
      </c>
      <c r="M129" s="202"/>
      <c r="N129" s="203" t="s">
        <v>1</v>
      </c>
      <c r="O129" s="204" t="s">
        <v>43</v>
      </c>
      <c r="P129" s="205">
        <f>I129+J129</f>
        <v>0</v>
      </c>
      <c r="Q129" s="205">
        <f>ROUND(I129*H129,2)</f>
        <v>0</v>
      </c>
      <c r="R129" s="205">
        <f>ROUND(J129*H129,2)</f>
        <v>0</v>
      </c>
      <c r="S129" s="88"/>
      <c r="T129" s="206">
        <f>S129*H129</f>
        <v>0</v>
      </c>
      <c r="U129" s="206">
        <v>0.00089999999999999998</v>
      </c>
      <c r="V129" s="206">
        <f>U129*H129</f>
        <v>0.0018</v>
      </c>
      <c r="W129" s="206">
        <v>0</v>
      </c>
      <c r="X129" s="206">
        <f>W129*H129</f>
        <v>0</v>
      </c>
      <c r="Y129" s="207" t="s">
        <v>1</v>
      </c>
      <c r="Z129" s="35"/>
      <c r="AA129" s="35"/>
      <c r="AB129" s="35"/>
      <c r="AC129" s="35"/>
      <c r="AD129" s="35"/>
      <c r="AE129" s="35"/>
      <c r="AR129" s="208" t="s">
        <v>368</v>
      </c>
      <c r="AT129" s="208" t="s">
        <v>132</v>
      </c>
      <c r="AU129" s="208" t="s">
        <v>90</v>
      </c>
      <c r="AY129" s="14" t="s">
        <v>138</v>
      </c>
      <c r="BE129" s="209">
        <f>IF(O129="základní",K129,0)</f>
        <v>0</v>
      </c>
      <c r="BF129" s="209">
        <f>IF(O129="snížená",K129,0)</f>
        <v>0</v>
      </c>
      <c r="BG129" s="209">
        <f>IF(O129="zákl. přenesená",K129,0)</f>
        <v>0</v>
      </c>
      <c r="BH129" s="209">
        <f>IF(O129="sníž. přenesená",K129,0)</f>
        <v>0</v>
      </c>
      <c r="BI129" s="209">
        <f>IF(O129="nulová",K129,0)</f>
        <v>0</v>
      </c>
      <c r="BJ129" s="14" t="s">
        <v>88</v>
      </c>
      <c r="BK129" s="209">
        <f>ROUND(P129*H129,2)</f>
        <v>0</v>
      </c>
      <c r="BL129" s="14" t="s">
        <v>195</v>
      </c>
      <c r="BM129" s="208" t="s">
        <v>377</v>
      </c>
    </row>
    <row r="130" s="2" customFormat="1">
      <c r="A130" s="35"/>
      <c r="B130" s="36"/>
      <c r="C130" s="37"/>
      <c r="D130" s="210" t="s">
        <v>141</v>
      </c>
      <c r="E130" s="37"/>
      <c r="F130" s="211" t="s">
        <v>376</v>
      </c>
      <c r="G130" s="37"/>
      <c r="H130" s="37"/>
      <c r="I130" s="212"/>
      <c r="J130" s="212"/>
      <c r="K130" s="37"/>
      <c r="L130" s="37"/>
      <c r="M130" s="41"/>
      <c r="N130" s="213"/>
      <c r="O130" s="214"/>
      <c r="P130" s="88"/>
      <c r="Q130" s="88"/>
      <c r="R130" s="88"/>
      <c r="S130" s="88"/>
      <c r="T130" s="88"/>
      <c r="U130" s="88"/>
      <c r="V130" s="88"/>
      <c r="W130" s="88"/>
      <c r="X130" s="88"/>
      <c r="Y130" s="89"/>
      <c r="Z130" s="35"/>
      <c r="AA130" s="35"/>
      <c r="AB130" s="35"/>
      <c r="AC130" s="35"/>
      <c r="AD130" s="35"/>
      <c r="AE130" s="35"/>
      <c r="AT130" s="14" t="s">
        <v>141</v>
      </c>
      <c r="AU130" s="14" t="s">
        <v>90</v>
      </c>
    </row>
    <row r="131" s="2" customFormat="1" ht="24.15" customHeight="1">
      <c r="A131" s="35"/>
      <c r="B131" s="36"/>
      <c r="C131" s="230" t="s">
        <v>152</v>
      </c>
      <c r="D131" s="230" t="s">
        <v>245</v>
      </c>
      <c r="E131" s="231" t="s">
        <v>378</v>
      </c>
      <c r="F131" s="232" t="s">
        <v>379</v>
      </c>
      <c r="G131" s="233" t="s">
        <v>135</v>
      </c>
      <c r="H131" s="234">
        <v>1</v>
      </c>
      <c r="I131" s="235"/>
      <c r="J131" s="235"/>
      <c r="K131" s="236">
        <f>ROUND(P131*H131,2)</f>
        <v>0</v>
      </c>
      <c r="L131" s="232" t="s">
        <v>361</v>
      </c>
      <c r="M131" s="41"/>
      <c r="N131" s="237" t="s">
        <v>1</v>
      </c>
      <c r="O131" s="204" t="s">
        <v>43</v>
      </c>
      <c r="P131" s="205">
        <f>I131+J131</f>
        <v>0</v>
      </c>
      <c r="Q131" s="205">
        <f>ROUND(I131*H131,2)</f>
        <v>0</v>
      </c>
      <c r="R131" s="205">
        <f>ROUND(J131*H131,2)</f>
        <v>0</v>
      </c>
      <c r="S131" s="88"/>
      <c r="T131" s="206">
        <f>S131*H131</f>
        <v>0</v>
      </c>
      <c r="U131" s="206">
        <v>0</v>
      </c>
      <c r="V131" s="206">
        <f>U131*H131</f>
        <v>0</v>
      </c>
      <c r="W131" s="206">
        <v>0</v>
      </c>
      <c r="X131" s="206">
        <f>W131*H131</f>
        <v>0</v>
      </c>
      <c r="Y131" s="207" t="s">
        <v>1</v>
      </c>
      <c r="Z131" s="35"/>
      <c r="AA131" s="35"/>
      <c r="AB131" s="35"/>
      <c r="AC131" s="35"/>
      <c r="AD131" s="35"/>
      <c r="AE131" s="35"/>
      <c r="AR131" s="208" t="s">
        <v>195</v>
      </c>
      <c r="AT131" s="208" t="s">
        <v>245</v>
      </c>
      <c r="AU131" s="208" t="s">
        <v>90</v>
      </c>
      <c r="AY131" s="14" t="s">
        <v>138</v>
      </c>
      <c r="BE131" s="209">
        <f>IF(O131="základní",K131,0)</f>
        <v>0</v>
      </c>
      <c r="BF131" s="209">
        <f>IF(O131="snížená",K131,0)</f>
        <v>0</v>
      </c>
      <c r="BG131" s="209">
        <f>IF(O131="zákl. přenesená",K131,0)</f>
        <v>0</v>
      </c>
      <c r="BH131" s="209">
        <f>IF(O131="sníž. přenesená",K131,0)</f>
        <v>0</v>
      </c>
      <c r="BI131" s="209">
        <f>IF(O131="nulová",K131,0)</f>
        <v>0</v>
      </c>
      <c r="BJ131" s="14" t="s">
        <v>88</v>
      </c>
      <c r="BK131" s="209">
        <f>ROUND(P131*H131,2)</f>
        <v>0</v>
      </c>
      <c r="BL131" s="14" t="s">
        <v>195</v>
      </c>
      <c r="BM131" s="208" t="s">
        <v>380</v>
      </c>
    </row>
    <row r="132" s="2" customFormat="1">
      <c r="A132" s="35"/>
      <c r="B132" s="36"/>
      <c r="C132" s="37"/>
      <c r="D132" s="210" t="s">
        <v>141</v>
      </c>
      <c r="E132" s="37"/>
      <c r="F132" s="211" t="s">
        <v>381</v>
      </c>
      <c r="G132" s="37"/>
      <c r="H132" s="37"/>
      <c r="I132" s="212"/>
      <c r="J132" s="212"/>
      <c r="K132" s="37"/>
      <c r="L132" s="37"/>
      <c r="M132" s="41"/>
      <c r="N132" s="213"/>
      <c r="O132" s="214"/>
      <c r="P132" s="88"/>
      <c r="Q132" s="88"/>
      <c r="R132" s="88"/>
      <c r="S132" s="88"/>
      <c r="T132" s="88"/>
      <c r="U132" s="88"/>
      <c r="V132" s="88"/>
      <c r="W132" s="88"/>
      <c r="X132" s="88"/>
      <c r="Y132" s="89"/>
      <c r="Z132" s="35"/>
      <c r="AA132" s="35"/>
      <c r="AB132" s="35"/>
      <c r="AC132" s="35"/>
      <c r="AD132" s="35"/>
      <c r="AE132" s="35"/>
      <c r="AT132" s="14" t="s">
        <v>141</v>
      </c>
      <c r="AU132" s="14" t="s">
        <v>90</v>
      </c>
    </row>
    <row r="133" s="2" customFormat="1">
      <c r="A133" s="35"/>
      <c r="B133" s="36"/>
      <c r="C133" s="37"/>
      <c r="D133" s="250" t="s">
        <v>364</v>
      </c>
      <c r="E133" s="37"/>
      <c r="F133" s="251" t="s">
        <v>382</v>
      </c>
      <c r="G133" s="37"/>
      <c r="H133" s="37"/>
      <c r="I133" s="212"/>
      <c r="J133" s="212"/>
      <c r="K133" s="37"/>
      <c r="L133" s="37"/>
      <c r="M133" s="41"/>
      <c r="N133" s="213"/>
      <c r="O133" s="214"/>
      <c r="P133" s="88"/>
      <c r="Q133" s="88"/>
      <c r="R133" s="88"/>
      <c r="S133" s="88"/>
      <c r="T133" s="88"/>
      <c r="U133" s="88"/>
      <c r="V133" s="88"/>
      <c r="W133" s="88"/>
      <c r="X133" s="88"/>
      <c r="Y133" s="89"/>
      <c r="Z133" s="35"/>
      <c r="AA133" s="35"/>
      <c r="AB133" s="35"/>
      <c r="AC133" s="35"/>
      <c r="AD133" s="35"/>
      <c r="AE133" s="35"/>
      <c r="AT133" s="14" t="s">
        <v>364</v>
      </c>
      <c r="AU133" s="14" t="s">
        <v>90</v>
      </c>
    </row>
    <row r="134" s="2" customFormat="1">
      <c r="A134" s="35"/>
      <c r="B134" s="36"/>
      <c r="C134" s="194" t="s">
        <v>157</v>
      </c>
      <c r="D134" s="194" t="s">
        <v>132</v>
      </c>
      <c r="E134" s="195" t="s">
        <v>383</v>
      </c>
      <c r="F134" s="196" t="s">
        <v>384</v>
      </c>
      <c r="G134" s="197" t="s">
        <v>135</v>
      </c>
      <c r="H134" s="198">
        <v>1</v>
      </c>
      <c r="I134" s="199"/>
      <c r="J134" s="200"/>
      <c r="K134" s="201">
        <f>ROUND(P134*H134,2)</f>
        <v>0</v>
      </c>
      <c r="L134" s="196" t="s">
        <v>361</v>
      </c>
      <c r="M134" s="202"/>
      <c r="N134" s="203" t="s">
        <v>1</v>
      </c>
      <c r="O134" s="204" t="s">
        <v>43</v>
      </c>
      <c r="P134" s="205">
        <f>I134+J134</f>
        <v>0</v>
      </c>
      <c r="Q134" s="205">
        <f>ROUND(I134*H134,2)</f>
        <v>0</v>
      </c>
      <c r="R134" s="205">
        <f>ROUND(J134*H134,2)</f>
        <v>0</v>
      </c>
      <c r="S134" s="88"/>
      <c r="T134" s="206">
        <f>S134*H134</f>
        <v>0</v>
      </c>
      <c r="U134" s="206">
        <v>0.0077999999999999996</v>
      </c>
      <c r="V134" s="206">
        <f>U134*H134</f>
        <v>0.0077999999999999996</v>
      </c>
      <c r="W134" s="206">
        <v>0</v>
      </c>
      <c r="X134" s="206">
        <f>W134*H134</f>
        <v>0</v>
      </c>
      <c r="Y134" s="207" t="s">
        <v>1</v>
      </c>
      <c r="Z134" s="35"/>
      <c r="AA134" s="35"/>
      <c r="AB134" s="35"/>
      <c r="AC134" s="35"/>
      <c r="AD134" s="35"/>
      <c r="AE134" s="35"/>
      <c r="AR134" s="208" t="s">
        <v>368</v>
      </c>
      <c r="AT134" s="208" t="s">
        <v>132</v>
      </c>
      <c r="AU134" s="208" t="s">
        <v>90</v>
      </c>
      <c r="AY134" s="14" t="s">
        <v>138</v>
      </c>
      <c r="BE134" s="209">
        <f>IF(O134="základní",K134,0)</f>
        <v>0</v>
      </c>
      <c r="BF134" s="209">
        <f>IF(O134="snížená",K134,0)</f>
        <v>0</v>
      </c>
      <c r="BG134" s="209">
        <f>IF(O134="zákl. přenesená",K134,0)</f>
        <v>0</v>
      </c>
      <c r="BH134" s="209">
        <f>IF(O134="sníž. přenesená",K134,0)</f>
        <v>0</v>
      </c>
      <c r="BI134" s="209">
        <f>IF(O134="nulová",K134,0)</f>
        <v>0</v>
      </c>
      <c r="BJ134" s="14" t="s">
        <v>88</v>
      </c>
      <c r="BK134" s="209">
        <f>ROUND(P134*H134,2)</f>
        <v>0</v>
      </c>
      <c r="BL134" s="14" t="s">
        <v>195</v>
      </c>
      <c r="BM134" s="208" t="s">
        <v>385</v>
      </c>
    </row>
    <row r="135" s="2" customFormat="1">
      <c r="A135" s="35"/>
      <c r="B135" s="36"/>
      <c r="C135" s="37"/>
      <c r="D135" s="210" t="s">
        <v>141</v>
      </c>
      <c r="E135" s="37"/>
      <c r="F135" s="211" t="s">
        <v>384</v>
      </c>
      <c r="G135" s="37"/>
      <c r="H135" s="37"/>
      <c r="I135" s="212"/>
      <c r="J135" s="212"/>
      <c r="K135" s="37"/>
      <c r="L135" s="37"/>
      <c r="M135" s="41"/>
      <c r="N135" s="213"/>
      <c r="O135" s="214"/>
      <c r="P135" s="88"/>
      <c r="Q135" s="88"/>
      <c r="R135" s="88"/>
      <c r="S135" s="88"/>
      <c r="T135" s="88"/>
      <c r="U135" s="88"/>
      <c r="V135" s="88"/>
      <c r="W135" s="88"/>
      <c r="X135" s="88"/>
      <c r="Y135" s="89"/>
      <c r="Z135" s="35"/>
      <c r="AA135" s="35"/>
      <c r="AB135" s="35"/>
      <c r="AC135" s="35"/>
      <c r="AD135" s="35"/>
      <c r="AE135" s="35"/>
      <c r="AT135" s="14" t="s">
        <v>141</v>
      </c>
      <c r="AU135" s="14" t="s">
        <v>90</v>
      </c>
    </row>
    <row r="136" s="2" customFormat="1" ht="24.15" customHeight="1">
      <c r="A136" s="35"/>
      <c r="B136" s="36"/>
      <c r="C136" s="230" t="s">
        <v>180</v>
      </c>
      <c r="D136" s="230" t="s">
        <v>245</v>
      </c>
      <c r="E136" s="231" t="s">
        <v>386</v>
      </c>
      <c r="F136" s="232" t="s">
        <v>387</v>
      </c>
      <c r="G136" s="233" t="s">
        <v>135</v>
      </c>
      <c r="H136" s="234">
        <v>1</v>
      </c>
      <c r="I136" s="235"/>
      <c r="J136" s="235"/>
      <c r="K136" s="236">
        <f>ROUND(P136*H136,2)</f>
        <v>0</v>
      </c>
      <c r="L136" s="232" t="s">
        <v>361</v>
      </c>
      <c r="M136" s="41"/>
      <c r="N136" s="237" t="s">
        <v>1</v>
      </c>
      <c r="O136" s="204" t="s">
        <v>43</v>
      </c>
      <c r="P136" s="205">
        <f>I136+J136</f>
        <v>0</v>
      </c>
      <c r="Q136" s="205">
        <f>ROUND(I136*H136,2)</f>
        <v>0</v>
      </c>
      <c r="R136" s="205">
        <f>ROUND(J136*H136,2)</f>
        <v>0</v>
      </c>
      <c r="S136" s="88"/>
      <c r="T136" s="206">
        <f>S136*H136</f>
        <v>0</v>
      </c>
      <c r="U136" s="206">
        <v>0</v>
      </c>
      <c r="V136" s="206">
        <f>U136*H136</f>
        <v>0</v>
      </c>
      <c r="W136" s="206">
        <v>0</v>
      </c>
      <c r="X136" s="206">
        <f>W136*H136</f>
        <v>0</v>
      </c>
      <c r="Y136" s="207" t="s">
        <v>1</v>
      </c>
      <c r="Z136" s="35"/>
      <c r="AA136" s="35"/>
      <c r="AB136" s="35"/>
      <c r="AC136" s="35"/>
      <c r="AD136" s="35"/>
      <c r="AE136" s="35"/>
      <c r="AR136" s="208" t="s">
        <v>195</v>
      </c>
      <c r="AT136" s="208" t="s">
        <v>245</v>
      </c>
      <c r="AU136" s="208" t="s">
        <v>90</v>
      </c>
      <c r="AY136" s="14" t="s">
        <v>138</v>
      </c>
      <c r="BE136" s="209">
        <f>IF(O136="základní",K136,0)</f>
        <v>0</v>
      </c>
      <c r="BF136" s="209">
        <f>IF(O136="snížená",K136,0)</f>
        <v>0</v>
      </c>
      <c r="BG136" s="209">
        <f>IF(O136="zákl. přenesená",K136,0)</f>
        <v>0</v>
      </c>
      <c r="BH136" s="209">
        <f>IF(O136="sníž. přenesená",K136,0)</f>
        <v>0</v>
      </c>
      <c r="BI136" s="209">
        <f>IF(O136="nulová",K136,0)</f>
        <v>0</v>
      </c>
      <c r="BJ136" s="14" t="s">
        <v>88</v>
      </c>
      <c r="BK136" s="209">
        <f>ROUND(P136*H136,2)</f>
        <v>0</v>
      </c>
      <c r="BL136" s="14" t="s">
        <v>195</v>
      </c>
      <c r="BM136" s="208" t="s">
        <v>388</v>
      </c>
    </row>
    <row r="137" s="2" customFormat="1">
      <c r="A137" s="35"/>
      <c r="B137" s="36"/>
      <c r="C137" s="37"/>
      <c r="D137" s="210" t="s">
        <v>141</v>
      </c>
      <c r="E137" s="37"/>
      <c r="F137" s="211" t="s">
        <v>389</v>
      </c>
      <c r="G137" s="37"/>
      <c r="H137" s="37"/>
      <c r="I137" s="212"/>
      <c r="J137" s="212"/>
      <c r="K137" s="37"/>
      <c r="L137" s="37"/>
      <c r="M137" s="41"/>
      <c r="N137" s="213"/>
      <c r="O137" s="214"/>
      <c r="P137" s="88"/>
      <c r="Q137" s="88"/>
      <c r="R137" s="88"/>
      <c r="S137" s="88"/>
      <c r="T137" s="88"/>
      <c r="U137" s="88"/>
      <c r="V137" s="88"/>
      <c r="W137" s="88"/>
      <c r="X137" s="88"/>
      <c r="Y137" s="89"/>
      <c r="Z137" s="35"/>
      <c r="AA137" s="35"/>
      <c r="AB137" s="35"/>
      <c r="AC137" s="35"/>
      <c r="AD137" s="35"/>
      <c r="AE137" s="35"/>
      <c r="AT137" s="14" t="s">
        <v>141</v>
      </c>
      <c r="AU137" s="14" t="s">
        <v>90</v>
      </c>
    </row>
    <row r="138" s="2" customFormat="1">
      <c r="A138" s="35"/>
      <c r="B138" s="36"/>
      <c r="C138" s="37"/>
      <c r="D138" s="250" t="s">
        <v>364</v>
      </c>
      <c r="E138" s="37"/>
      <c r="F138" s="251" t="s">
        <v>390</v>
      </c>
      <c r="G138" s="37"/>
      <c r="H138" s="37"/>
      <c r="I138" s="212"/>
      <c r="J138" s="212"/>
      <c r="K138" s="37"/>
      <c r="L138" s="37"/>
      <c r="M138" s="41"/>
      <c r="N138" s="213"/>
      <c r="O138" s="214"/>
      <c r="P138" s="88"/>
      <c r="Q138" s="88"/>
      <c r="R138" s="88"/>
      <c r="S138" s="88"/>
      <c r="T138" s="88"/>
      <c r="U138" s="88"/>
      <c r="V138" s="88"/>
      <c r="W138" s="88"/>
      <c r="X138" s="88"/>
      <c r="Y138" s="89"/>
      <c r="Z138" s="35"/>
      <c r="AA138" s="35"/>
      <c r="AB138" s="35"/>
      <c r="AC138" s="35"/>
      <c r="AD138" s="35"/>
      <c r="AE138" s="35"/>
      <c r="AT138" s="14" t="s">
        <v>364</v>
      </c>
      <c r="AU138" s="14" t="s">
        <v>90</v>
      </c>
    </row>
    <row r="139" s="2" customFormat="1" ht="24.15" customHeight="1">
      <c r="A139" s="35"/>
      <c r="B139" s="36"/>
      <c r="C139" s="194" t="s">
        <v>184</v>
      </c>
      <c r="D139" s="194" t="s">
        <v>132</v>
      </c>
      <c r="E139" s="195" t="s">
        <v>391</v>
      </c>
      <c r="F139" s="196" t="s">
        <v>392</v>
      </c>
      <c r="G139" s="197" t="s">
        <v>135</v>
      </c>
      <c r="H139" s="198">
        <v>1</v>
      </c>
      <c r="I139" s="199"/>
      <c r="J139" s="200"/>
      <c r="K139" s="201">
        <f>ROUND(P139*H139,2)</f>
        <v>0</v>
      </c>
      <c r="L139" s="196" t="s">
        <v>361</v>
      </c>
      <c r="M139" s="202"/>
      <c r="N139" s="203" t="s">
        <v>1</v>
      </c>
      <c r="O139" s="204" t="s">
        <v>43</v>
      </c>
      <c r="P139" s="205">
        <f>I139+J139</f>
        <v>0</v>
      </c>
      <c r="Q139" s="205">
        <f>ROUND(I139*H139,2)</f>
        <v>0</v>
      </c>
      <c r="R139" s="205">
        <f>ROUND(J139*H139,2)</f>
        <v>0</v>
      </c>
      <c r="S139" s="88"/>
      <c r="T139" s="206">
        <f>S139*H139</f>
        <v>0</v>
      </c>
      <c r="U139" s="206">
        <v>0.00020000000000000001</v>
      </c>
      <c r="V139" s="206">
        <f>U139*H139</f>
        <v>0.00020000000000000001</v>
      </c>
      <c r="W139" s="206">
        <v>0</v>
      </c>
      <c r="X139" s="206">
        <f>W139*H139</f>
        <v>0</v>
      </c>
      <c r="Y139" s="207" t="s">
        <v>1</v>
      </c>
      <c r="Z139" s="35"/>
      <c r="AA139" s="35"/>
      <c r="AB139" s="35"/>
      <c r="AC139" s="35"/>
      <c r="AD139" s="35"/>
      <c r="AE139" s="35"/>
      <c r="AR139" s="208" t="s">
        <v>368</v>
      </c>
      <c r="AT139" s="208" t="s">
        <v>132</v>
      </c>
      <c r="AU139" s="208" t="s">
        <v>90</v>
      </c>
      <c r="AY139" s="14" t="s">
        <v>138</v>
      </c>
      <c r="BE139" s="209">
        <f>IF(O139="základní",K139,0)</f>
        <v>0</v>
      </c>
      <c r="BF139" s="209">
        <f>IF(O139="snížená",K139,0)</f>
        <v>0</v>
      </c>
      <c r="BG139" s="209">
        <f>IF(O139="zákl. přenesená",K139,0)</f>
        <v>0</v>
      </c>
      <c r="BH139" s="209">
        <f>IF(O139="sníž. přenesená",K139,0)</f>
        <v>0</v>
      </c>
      <c r="BI139" s="209">
        <f>IF(O139="nulová",K139,0)</f>
        <v>0</v>
      </c>
      <c r="BJ139" s="14" t="s">
        <v>88</v>
      </c>
      <c r="BK139" s="209">
        <f>ROUND(P139*H139,2)</f>
        <v>0</v>
      </c>
      <c r="BL139" s="14" t="s">
        <v>195</v>
      </c>
      <c r="BM139" s="208" t="s">
        <v>393</v>
      </c>
    </row>
    <row r="140" s="2" customFormat="1">
      <c r="A140" s="35"/>
      <c r="B140" s="36"/>
      <c r="C140" s="37"/>
      <c r="D140" s="210" t="s">
        <v>141</v>
      </c>
      <c r="E140" s="37"/>
      <c r="F140" s="211" t="s">
        <v>392</v>
      </c>
      <c r="G140" s="37"/>
      <c r="H140" s="37"/>
      <c r="I140" s="212"/>
      <c r="J140" s="212"/>
      <c r="K140" s="37"/>
      <c r="L140" s="37"/>
      <c r="M140" s="41"/>
      <c r="N140" s="213"/>
      <c r="O140" s="214"/>
      <c r="P140" s="88"/>
      <c r="Q140" s="88"/>
      <c r="R140" s="88"/>
      <c r="S140" s="88"/>
      <c r="T140" s="88"/>
      <c r="U140" s="88"/>
      <c r="V140" s="88"/>
      <c r="W140" s="88"/>
      <c r="X140" s="88"/>
      <c r="Y140" s="89"/>
      <c r="Z140" s="35"/>
      <c r="AA140" s="35"/>
      <c r="AB140" s="35"/>
      <c r="AC140" s="35"/>
      <c r="AD140" s="35"/>
      <c r="AE140" s="35"/>
      <c r="AT140" s="14" t="s">
        <v>141</v>
      </c>
      <c r="AU140" s="14" t="s">
        <v>90</v>
      </c>
    </row>
    <row r="141" s="2" customFormat="1" ht="24.15" customHeight="1">
      <c r="A141" s="35"/>
      <c r="B141" s="36"/>
      <c r="C141" s="230" t="s">
        <v>188</v>
      </c>
      <c r="D141" s="230" t="s">
        <v>245</v>
      </c>
      <c r="E141" s="231" t="s">
        <v>394</v>
      </c>
      <c r="F141" s="232" t="s">
        <v>395</v>
      </c>
      <c r="G141" s="233" t="s">
        <v>135</v>
      </c>
      <c r="H141" s="234">
        <v>2</v>
      </c>
      <c r="I141" s="235"/>
      <c r="J141" s="235"/>
      <c r="K141" s="236">
        <f>ROUND(P141*H141,2)</f>
        <v>0</v>
      </c>
      <c r="L141" s="232" t="s">
        <v>361</v>
      </c>
      <c r="M141" s="41"/>
      <c r="N141" s="237" t="s">
        <v>1</v>
      </c>
      <c r="O141" s="204" t="s">
        <v>43</v>
      </c>
      <c r="P141" s="205">
        <f>I141+J141</f>
        <v>0</v>
      </c>
      <c r="Q141" s="205">
        <f>ROUND(I141*H141,2)</f>
        <v>0</v>
      </c>
      <c r="R141" s="205">
        <f>ROUND(J141*H141,2)</f>
        <v>0</v>
      </c>
      <c r="S141" s="88"/>
      <c r="T141" s="206">
        <f>S141*H141</f>
        <v>0</v>
      </c>
      <c r="U141" s="206">
        <v>0</v>
      </c>
      <c r="V141" s="206">
        <f>U141*H141</f>
        <v>0</v>
      </c>
      <c r="W141" s="206">
        <v>0</v>
      </c>
      <c r="X141" s="206">
        <f>W141*H141</f>
        <v>0</v>
      </c>
      <c r="Y141" s="207" t="s">
        <v>1</v>
      </c>
      <c r="Z141" s="35"/>
      <c r="AA141" s="35"/>
      <c r="AB141" s="35"/>
      <c r="AC141" s="35"/>
      <c r="AD141" s="35"/>
      <c r="AE141" s="35"/>
      <c r="AR141" s="208" t="s">
        <v>195</v>
      </c>
      <c r="AT141" s="208" t="s">
        <v>245</v>
      </c>
      <c r="AU141" s="208" t="s">
        <v>90</v>
      </c>
      <c r="AY141" s="14" t="s">
        <v>138</v>
      </c>
      <c r="BE141" s="209">
        <f>IF(O141="základní",K141,0)</f>
        <v>0</v>
      </c>
      <c r="BF141" s="209">
        <f>IF(O141="snížená",K141,0)</f>
        <v>0</v>
      </c>
      <c r="BG141" s="209">
        <f>IF(O141="zákl. přenesená",K141,0)</f>
        <v>0</v>
      </c>
      <c r="BH141" s="209">
        <f>IF(O141="sníž. přenesená",K141,0)</f>
        <v>0</v>
      </c>
      <c r="BI141" s="209">
        <f>IF(O141="nulová",K141,0)</f>
        <v>0</v>
      </c>
      <c r="BJ141" s="14" t="s">
        <v>88</v>
      </c>
      <c r="BK141" s="209">
        <f>ROUND(P141*H141,2)</f>
        <v>0</v>
      </c>
      <c r="BL141" s="14" t="s">
        <v>195</v>
      </c>
      <c r="BM141" s="208" t="s">
        <v>396</v>
      </c>
    </row>
    <row r="142" s="2" customFormat="1">
      <c r="A142" s="35"/>
      <c r="B142" s="36"/>
      <c r="C142" s="37"/>
      <c r="D142" s="210" t="s">
        <v>141</v>
      </c>
      <c r="E142" s="37"/>
      <c r="F142" s="211" t="s">
        <v>397</v>
      </c>
      <c r="G142" s="37"/>
      <c r="H142" s="37"/>
      <c r="I142" s="212"/>
      <c r="J142" s="212"/>
      <c r="K142" s="37"/>
      <c r="L142" s="37"/>
      <c r="M142" s="41"/>
      <c r="N142" s="213"/>
      <c r="O142" s="214"/>
      <c r="P142" s="88"/>
      <c r="Q142" s="88"/>
      <c r="R142" s="88"/>
      <c r="S142" s="88"/>
      <c r="T142" s="88"/>
      <c r="U142" s="88"/>
      <c r="V142" s="88"/>
      <c r="W142" s="88"/>
      <c r="X142" s="88"/>
      <c r="Y142" s="89"/>
      <c r="Z142" s="35"/>
      <c r="AA142" s="35"/>
      <c r="AB142" s="35"/>
      <c r="AC142" s="35"/>
      <c r="AD142" s="35"/>
      <c r="AE142" s="35"/>
      <c r="AT142" s="14" t="s">
        <v>141</v>
      </c>
      <c r="AU142" s="14" t="s">
        <v>90</v>
      </c>
    </row>
    <row r="143" s="2" customFormat="1">
      <c r="A143" s="35"/>
      <c r="B143" s="36"/>
      <c r="C143" s="37"/>
      <c r="D143" s="250" t="s">
        <v>364</v>
      </c>
      <c r="E143" s="37"/>
      <c r="F143" s="251" t="s">
        <v>398</v>
      </c>
      <c r="G143" s="37"/>
      <c r="H143" s="37"/>
      <c r="I143" s="212"/>
      <c r="J143" s="212"/>
      <c r="K143" s="37"/>
      <c r="L143" s="37"/>
      <c r="M143" s="41"/>
      <c r="N143" s="213"/>
      <c r="O143" s="214"/>
      <c r="P143" s="88"/>
      <c r="Q143" s="88"/>
      <c r="R143" s="88"/>
      <c r="S143" s="88"/>
      <c r="T143" s="88"/>
      <c r="U143" s="88"/>
      <c r="V143" s="88"/>
      <c r="W143" s="88"/>
      <c r="X143" s="88"/>
      <c r="Y143" s="89"/>
      <c r="Z143" s="35"/>
      <c r="AA143" s="35"/>
      <c r="AB143" s="35"/>
      <c r="AC143" s="35"/>
      <c r="AD143" s="35"/>
      <c r="AE143" s="35"/>
      <c r="AT143" s="14" t="s">
        <v>364</v>
      </c>
      <c r="AU143" s="14" t="s">
        <v>90</v>
      </c>
    </row>
    <row r="144" s="2" customFormat="1" ht="24.15" customHeight="1">
      <c r="A144" s="35"/>
      <c r="B144" s="36"/>
      <c r="C144" s="194" t="s">
        <v>9</v>
      </c>
      <c r="D144" s="194" t="s">
        <v>132</v>
      </c>
      <c r="E144" s="195" t="s">
        <v>399</v>
      </c>
      <c r="F144" s="196" t="s">
        <v>400</v>
      </c>
      <c r="G144" s="197" t="s">
        <v>135</v>
      </c>
      <c r="H144" s="198">
        <v>1</v>
      </c>
      <c r="I144" s="199"/>
      <c r="J144" s="200"/>
      <c r="K144" s="201">
        <f>ROUND(P144*H144,2)</f>
        <v>0</v>
      </c>
      <c r="L144" s="196" t="s">
        <v>361</v>
      </c>
      <c r="M144" s="202"/>
      <c r="N144" s="203" t="s">
        <v>1</v>
      </c>
      <c r="O144" s="204" t="s">
        <v>43</v>
      </c>
      <c r="P144" s="205">
        <f>I144+J144</f>
        <v>0</v>
      </c>
      <c r="Q144" s="205">
        <f>ROUND(I144*H144,2)</f>
        <v>0</v>
      </c>
      <c r="R144" s="205">
        <f>ROUND(J144*H144,2)</f>
        <v>0</v>
      </c>
      <c r="S144" s="88"/>
      <c r="T144" s="206">
        <f>S144*H144</f>
        <v>0</v>
      </c>
      <c r="U144" s="206">
        <v>0.0067000000000000002</v>
      </c>
      <c r="V144" s="206">
        <f>U144*H144</f>
        <v>0.0067000000000000002</v>
      </c>
      <c r="W144" s="206">
        <v>0</v>
      </c>
      <c r="X144" s="206">
        <f>W144*H144</f>
        <v>0</v>
      </c>
      <c r="Y144" s="207" t="s">
        <v>1</v>
      </c>
      <c r="Z144" s="35"/>
      <c r="AA144" s="35"/>
      <c r="AB144" s="35"/>
      <c r="AC144" s="35"/>
      <c r="AD144" s="35"/>
      <c r="AE144" s="35"/>
      <c r="AR144" s="208" t="s">
        <v>368</v>
      </c>
      <c r="AT144" s="208" t="s">
        <v>132</v>
      </c>
      <c r="AU144" s="208" t="s">
        <v>90</v>
      </c>
      <c r="AY144" s="14" t="s">
        <v>138</v>
      </c>
      <c r="BE144" s="209">
        <f>IF(O144="základní",K144,0)</f>
        <v>0</v>
      </c>
      <c r="BF144" s="209">
        <f>IF(O144="snížená",K144,0)</f>
        <v>0</v>
      </c>
      <c r="BG144" s="209">
        <f>IF(O144="zákl. přenesená",K144,0)</f>
        <v>0</v>
      </c>
      <c r="BH144" s="209">
        <f>IF(O144="sníž. přenesená",K144,0)</f>
        <v>0</v>
      </c>
      <c r="BI144" s="209">
        <f>IF(O144="nulová",K144,0)</f>
        <v>0</v>
      </c>
      <c r="BJ144" s="14" t="s">
        <v>88</v>
      </c>
      <c r="BK144" s="209">
        <f>ROUND(P144*H144,2)</f>
        <v>0</v>
      </c>
      <c r="BL144" s="14" t="s">
        <v>195</v>
      </c>
      <c r="BM144" s="208" t="s">
        <v>401</v>
      </c>
    </row>
    <row r="145" s="2" customFormat="1">
      <c r="A145" s="35"/>
      <c r="B145" s="36"/>
      <c r="C145" s="37"/>
      <c r="D145" s="210" t="s">
        <v>141</v>
      </c>
      <c r="E145" s="37"/>
      <c r="F145" s="211" t="s">
        <v>400</v>
      </c>
      <c r="G145" s="37"/>
      <c r="H145" s="37"/>
      <c r="I145" s="212"/>
      <c r="J145" s="212"/>
      <c r="K145" s="37"/>
      <c r="L145" s="37"/>
      <c r="M145" s="41"/>
      <c r="N145" s="213"/>
      <c r="O145" s="214"/>
      <c r="P145" s="88"/>
      <c r="Q145" s="88"/>
      <c r="R145" s="88"/>
      <c r="S145" s="88"/>
      <c r="T145" s="88"/>
      <c r="U145" s="88"/>
      <c r="V145" s="88"/>
      <c r="W145" s="88"/>
      <c r="X145" s="88"/>
      <c r="Y145" s="89"/>
      <c r="Z145" s="35"/>
      <c r="AA145" s="35"/>
      <c r="AB145" s="35"/>
      <c r="AC145" s="35"/>
      <c r="AD145" s="35"/>
      <c r="AE145" s="35"/>
      <c r="AT145" s="14" t="s">
        <v>141</v>
      </c>
      <c r="AU145" s="14" t="s">
        <v>90</v>
      </c>
    </row>
    <row r="146" s="2" customFormat="1" ht="24.15" customHeight="1">
      <c r="A146" s="35"/>
      <c r="B146" s="36"/>
      <c r="C146" s="194" t="s">
        <v>195</v>
      </c>
      <c r="D146" s="194" t="s">
        <v>132</v>
      </c>
      <c r="E146" s="195" t="s">
        <v>402</v>
      </c>
      <c r="F146" s="196" t="s">
        <v>403</v>
      </c>
      <c r="G146" s="197" t="s">
        <v>135</v>
      </c>
      <c r="H146" s="198">
        <v>1</v>
      </c>
      <c r="I146" s="199"/>
      <c r="J146" s="200"/>
      <c r="K146" s="201">
        <f>ROUND(P146*H146,2)</f>
        <v>0</v>
      </c>
      <c r="L146" s="196" t="s">
        <v>361</v>
      </c>
      <c r="M146" s="202"/>
      <c r="N146" s="203" t="s">
        <v>1</v>
      </c>
      <c r="O146" s="204" t="s">
        <v>43</v>
      </c>
      <c r="P146" s="205">
        <f>I146+J146</f>
        <v>0</v>
      </c>
      <c r="Q146" s="205">
        <f>ROUND(I146*H146,2)</f>
        <v>0</v>
      </c>
      <c r="R146" s="205">
        <f>ROUND(J146*H146,2)</f>
        <v>0</v>
      </c>
      <c r="S146" s="88"/>
      <c r="T146" s="206">
        <f>S146*H146</f>
        <v>0</v>
      </c>
      <c r="U146" s="206">
        <v>0.0109</v>
      </c>
      <c r="V146" s="206">
        <f>U146*H146</f>
        <v>0.0109</v>
      </c>
      <c r="W146" s="206">
        <v>0</v>
      </c>
      <c r="X146" s="206">
        <f>W146*H146</f>
        <v>0</v>
      </c>
      <c r="Y146" s="207" t="s">
        <v>1</v>
      </c>
      <c r="Z146" s="35"/>
      <c r="AA146" s="35"/>
      <c r="AB146" s="35"/>
      <c r="AC146" s="35"/>
      <c r="AD146" s="35"/>
      <c r="AE146" s="35"/>
      <c r="AR146" s="208" t="s">
        <v>368</v>
      </c>
      <c r="AT146" s="208" t="s">
        <v>132</v>
      </c>
      <c r="AU146" s="208" t="s">
        <v>90</v>
      </c>
      <c r="AY146" s="14" t="s">
        <v>138</v>
      </c>
      <c r="BE146" s="209">
        <f>IF(O146="základní",K146,0)</f>
        <v>0</v>
      </c>
      <c r="BF146" s="209">
        <f>IF(O146="snížená",K146,0)</f>
        <v>0</v>
      </c>
      <c r="BG146" s="209">
        <f>IF(O146="zákl. přenesená",K146,0)</f>
        <v>0</v>
      </c>
      <c r="BH146" s="209">
        <f>IF(O146="sníž. přenesená",K146,0)</f>
        <v>0</v>
      </c>
      <c r="BI146" s="209">
        <f>IF(O146="nulová",K146,0)</f>
        <v>0</v>
      </c>
      <c r="BJ146" s="14" t="s">
        <v>88</v>
      </c>
      <c r="BK146" s="209">
        <f>ROUND(P146*H146,2)</f>
        <v>0</v>
      </c>
      <c r="BL146" s="14" t="s">
        <v>195</v>
      </c>
      <c r="BM146" s="208" t="s">
        <v>404</v>
      </c>
    </row>
    <row r="147" s="2" customFormat="1">
      <c r="A147" s="35"/>
      <c r="B147" s="36"/>
      <c r="C147" s="37"/>
      <c r="D147" s="210" t="s">
        <v>141</v>
      </c>
      <c r="E147" s="37"/>
      <c r="F147" s="211" t="s">
        <v>403</v>
      </c>
      <c r="G147" s="37"/>
      <c r="H147" s="37"/>
      <c r="I147" s="212"/>
      <c r="J147" s="212"/>
      <c r="K147" s="37"/>
      <c r="L147" s="37"/>
      <c r="M147" s="41"/>
      <c r="N147" s="213"/>
      <c r="O147" s="214"/>
      <c r="P147" s="88"/>
      <c r="Q147" s="88"/>
      <c r="R147" s="88"/>
      <c r="S147" s="88"/>
      <c r="T147" s="88"/>
      <c r="U147" s="88"/>
      <c r="V147" s="88"/>
      <c r="W147" s="88"/>
      <c r="X147" s="88"/>
      <c r="Y147" s="89"/>
      <c r="Z147" s="35"/>
      <c r="AA147" s="35"/>
      <c r="AB147" s="35"/>
      <c r="AC147" s="35"/>
      <c r="AD147" s="35"/>
      <c r="AE147" s="35"/>
      <c r="AT147" s="14" t="s">
        <v>141</v>
      </c>
      <c r="AU147" s="14" t="s">
        <v>90</v>
      </c>
    </row>
    <row r="148" s="2" customFormat="1" ht="24.15" customHeight="1">
      <c r="A148" s="35"/>
      <c r="B148" s="36"/>
      <c r="C148" s="230" t="s">
        <v>276</v>
      </c>
      <c r="D148" s="230" t="s">
        <v>245</v>
      </c>
      <c r="E148" s="231" t="s">
        <v>405</v>
      </c>
      <c r="F148" s="232" t="s">
        <v>406</v>
      </c>
      <c r="G148" s="233" t="s">
        <v>135</v>
      </c>
      <c r="H148" s="234">
        <v>2</v>
      </c>
      <c r="I148" s="235"/>
      <c r="J148" s="235"/>
      <c r="K148" s="236">
        <f>ROUND(P148*H148,2)</f>
        <v>0</v>
      </c>
      <c r="L148" s="232" t="s">
        <v>361</v>
      </c>
      <c r="M148" s="41"/>
      <c r="N148" s="237" t="s">
        <v>1</v>
      </c>
      <c r="O148" s="204" t="s">
        <v>43</v>
      </c>
      <c r="P148" s="205">
        <f>I148+J148</f>
        <v>0</v>
      </c>
      <c r="Q148" s="205">
        <f>ROUND(I148*H148,2)</f>
        <v>0</v>
      </c>
      <c r="R148" s="205">
        <f>ROUND(J148*H148,2)</f>
        <v>0</v>
      </c>
      <c r="S148" s="88"/>
      <c r="T148" s="206">
        <f>S148*H148</f>
        <v>0</v>
      </c>
      <c r="U148" s="206">
        <v>0</v>
      </c>
      <c r="V148" s="206">
        <f>U148*H148</f>
        <v>0</v>
      </c>
      <c r="W148" s="206">
        <v>0</v>
      </c>
      <c r="X148" s="206">
        <f>W148*H148</f>
        <v>0</v>
      </c>
      <c r="Y148" s="207" t="s">
        <v>1</v>
      </c>
      <c r="Z148" s="35"/>
      <c r="AA148" s="35"/>
      <c r="AB148" s="35"/>
      <c r="AC148" s="35"/>
      <c r="AD148" s="35"/>
      <c r="AE148" s="35"/>
      <c r="AR148" s="208" t="s">
        <v>195</v>
      </c>
      <c r="AT148" s="208" t="s">
        <v>245</v>
      </c>
      <c r="AU148" s="208" t="s">
        <v>90</v>
      </c>
      <c r="AY148" s="14" t="s">
        <v>138</v>
      </c>
      <c r="BE148" s="209">
        <f>IF(O148="základní",K148,0)</f>
        <v>0</v>
      </c>
      <c r="BF148" s="209">
        <f>IF(O148="snížená",K148,0)</f>
        <v>0</v>
      </c>
      <c r="BG148" s="209">
        <f>IF(O148="zákl. přenesená",K148,0)</f>
        <v>0</v>
      </c>
      <c r="BH148" s="209">
        <f>IF(O148="sníž. přenesená",K148,0)</f>
        <v>0</v>
      </c>
      <c r="BI148" s="209">
        <f>IF(O148="nulová",K148,0)</f>
        <v>0</v>
      </c>
      <c r="BJ148" s="14" t="s">
        <v>88</v>
      </c>
      <c r="BK148" s="209">
        <f>ROUND(P148*H148,2)</f>
        <v>0</v>
      </c>
      <c r="BL148" s="14" t="s">
        <v>195</v>
      </c>
      <c r="BM148" s="208" t="s">
        <v>407</v>
      </c>
    </row>
    <row r="149" s="2" customFormat="1">
      <c r="A149" s="35"/>
      <c r="B149" s="36"/>
      <c r="C149" s="37"/>
      <c r="D149" s="210" t="s">
        <v>141</v>
      </c>
      <c r="E149" s="37"/>
      <c r="F149" s="211" t="s">
        <v>408</v>
      </c>
      <c r="G149" s="37"/>
      <c r="H149" s="37"/>
      <c r="I149" s="212"/>
      <c r="J149" s="212"/>
      <c r="K149" s="37"/>
      <c r="L149" s="37"/>
      <c r="M149" s="41"/>
      <c r="N149" s="213"/>
      <c r="O149" s="214"/>
      <c r="P149" s="88"/>
      <c r="Q149" s="88"/>
      <c r="R149" s="88"/>
      <c r="S149" s="88"/>
      <c r="T149" s="88"/>
      <c r="U149" s="88"/>
      <c r="V149" s="88"/>
      <c r="W149" s="88"/>
      <c r="X149" s="88"/>
      <c r="Y149" s="89"/>
      <c r="Z149" s="35"/>
      <c r="AA149" s="35"/>
      <c r="AB149" s="35"/>
      <c r="AC149" s="35"/>
      <c r="AD149" s="35"/>
      <c r="AE149" s="35"/>
      <c r="AT149" s="14" t="s">
        <v>141</v>
      </c>
      <c r="AU149" s="14" t="s">
        <v>90</v>
      </c>
    </row>
    <row r="150" s="2" customFormat="1">
      <c r="A150" s="35"/>
      <c r="B150" s="36"/>
      <c r="C150" s="37"/>
      <c r="D150" s="250" t="s">
        <v>364</v>
      </c>
      <c r="E150" s="37"/>
      <c r="F150" s="251" t="s">
        <v>409</v>
      </c>
      <c r="G150" s="37"/>
      <c r="H150" s="37"/>
      <c r="I150" s="212"/>
      <c r="J150" s="212"/>
      <c r="K150" s="37"/>
      <c r="L150" s="37"/>
      <c r="M150" s="41"/>
      <c r="N150" s="213"/>
      <c r="O150" s="214"/>
      <c r="P150" s="88"/>
      <c r="Q150" s="88"/>
      <c r="R150" s="88"/>
      <c r="S150" s="88"/>
      <c r="T150" s="88"/>
      <c r="U150" s="88"/>
      <c r="V150" s="88"/>
      <c r="W150" s="88"/>
      <c r="X150" s="88"/>
      <c r="Y150" s="89"/>
      <c r="Z150" s="35"/>
      <c r="AA150" s="35"/>
      <c r="AB150" s="35"/>
      <c r="AC150" s="35"/>
      <c r="AD150" s="35"/>
      <c r="AE150" s="35"/>
      <c r="AT150" s="14" t="s">
        <v>364</v>
      </c>
      <c r="AU150" s="14" t="s">
        <v>90</v>
      </c>
    </row>
    <row r="151" s="2" customFormat="1" ht="37.8" customHeight="1">
      <c r="A151" s="35"/>
      <c r="B151" s="36"/>
      <c r="C151" s="194" t="s">
        <v>289</v>
      </c>
      <c r="D151" s="194" t="s">
        <v>132</v>
      </c>
      <c r="E151" s="195" t="s">
        <v>410</v>
      </c>
      <c r="F151" s="196" t="s">
        <v>411</v>
      </c>
      <c r="G151" s="197" t="s">
        <v>135</v>
      </c>
      <c r="H151" s="198">
        <v>2</v>
      </c>
      <c r="I151" s="199"/>
      <c r="J151" s="200"/>
      <c r="K151" s="201">
        <f>ROUND(P151*H151,2)</f>
        <v>0</v>
      </c>
      <c r="L151" s="196" t="s">
        <v>361</v>
      </c>
      <c r="M151" s="202"/>
      <c r="N151" s="203" t="s">
        <v>1</v>
      </c>
      <c r="O151" s="204" t="s">
        <v>43</v>
      </c>
      <c r="P151" s="205">
        <f>I151+J151</f>
        <v>0</v>
      </c>
      <c r="Q151" s="205">
        <f>ROUND(I151*H151,2)</f>
        <v>0</v>
      </c>
      <c r="R151" s="205">
        <f>ROUND(J151*H151,2)</f>
        <v>0</v>
      </c>
      <c r="S151" s="88"/>
      <c r="T151" s="206">
        <f>S151*H151</f>
        <v>0</v>
      </c>
      <c r="U151" s="206">
        <v>0.032000000000000001</v>
      </c>
      <c r="V151" s="206">
        <f>U151*H151</f>
        <v>0.064000000000000001</v>
      </c>
      <c r="W151" s="206">
        <v>0</v>
      </c>
      <c r="X151" s="206">
        <f>W151*H151</f>
        <v>0</v>
      </c>
      <c r="Y151" s="207" t="s">
        <v>1</v>
      </c>
      <c r="Z151" s="35"/>
      <c r="AA151" s="35"/>
      <c r="AB151" s="35"/>
      <c r="AC151" s="35"/>
      <c r="AD151" s="35"/>
      <c r="AE151" s="35"/>
      <c r="AR151" s="208" t="s">
        <v>368</v>
      </c>
      <c r="AT151" s="208" t="s">
        <v>132</v>
      </c>
      <c r="AU151" s="208" t="s">
        <v>90</v>
      </c>
      <c r="AY151" s="14" t="s">
        <v>138</v>
      </c>
      <c r="BE151" s="209">
        <f>IF(O151="základní",K151,0)</f>
        <v>0</v>
      </c>
      <c r="BF151" s="209">
        <f>IF(O151="snížená",K151,0)</f>
        <v>0</v>
      </c>
      <c r="BG151" s="209">
        <f>IF(O151="zákl. přenesená",K151,0)</f>
        <v>0</v>
      </c>
      <c r="BH151" s="209">
        <f>IF(O151="sníž. přenesená",K151,0)</f>
        <v>0</v>
      </c>
      <c r="BI151" s="209">
        <f>IF(O151="nulová",K151,0)</f>
        <v>0</v>
      </c>
      <c r="BJ151" s="14" t="s">
        <v>88</v>
      </c>
      <c r="BK151" s="209">
        <f>ROUND(P151*H151,2)</f>
        <v>0</v>
      </c>
      <c r="BL151" s="14" t="s">
        <v>195</v>
      </c>
      <c r="BM151" s="208" t="s">
        <v>412</v>
      </c>
    </row>
    <row r="152" s="2" customFormat="1">
      <c r="A152" s="35"/>
      <c r="B152" s="36"/>
      <c r="C152" s="37"/>
      <c r="D152" s="210" t="s">
        <v>141</v>
      </c>
      <c r="E152" s="37"/>
      <c r="F152" s="211" t="s">
        <v>411</v>
      </c>
      <c r="G152" s="37"/>
      <c r="H152" s="37"/>
      <c r="I152" s="212"/>
      <c r="J152" s="212"/>
      <c r="K152" s="37"/>
      <c r="L152" s="37"/>
      <c r="M152" s="41"/>
      <c r="N152" s="213"/>
      <c r="O152" s="214"/>
      <c r="P152" s="88"/>
      <c r="Q152" s="88"/>
      <c r="R152" s="88"/>
      <c r="S152" s="88"/>
      <c r="T152" s="88"/>
      <c r="U152" s="88"/>
      <c r="V152" s="88"/>
      <c r="W152" s="88"/>
      <c r="X152" s="88"/>
      <c r="Y152" s="89"/>
      <c r="Z152" s="35"/>
      <c r="AA152" s="35"/>
      <c r="AB152" s="35"/>
      <c r="AC152" s="35"/>
      <c r="AD152" s="35"/>
      <c r="AE152" s="35"/>
      <c r="AT152" s="14" t="s">
        <v>141</v>
      </c>
      <c r="AU152" s="14" t="s">
        <v>90</v>
      </c>
    </row>
    <row r="153" s="2" customFormat="1" ht="33" customHeight="1">
      <c r="A153" s="35"/>
      <c r="B153" s="36"/>
      <c r="C153" s="230" t="s">
        <v>199</v>
      </c>
      <c r="D153" s="230" t="s">
        <v>245</v>
      </c>
      <c r="E153" s="231" t="s">
        <v>413</v>
      </c>
      <c r="F153" s="232" t="s">
        <v>414</v>
      </c>
      <c r="G153" s="233" t="s">
        <v>155</v>
      </c>
      <c r="H153" s="234">
        <v>5</v>
      </c>
      <c r="I153" s="235"/>
      <c r="J153" s="235"/>
      <c r="K153" s="236">
        <f>ROUND(P153*H153,2)</f>
        <v>0</v>
      </c>
      <c r="L153" s="232" t="s">
        <v>361</v>
      </c>
      <c r="M153" s="41"/>
      <c r="N153" s="237" t="s">
        <v>1</v>
      </c>
      <c r="O153" s="204" t="s">
        <v>43</v>
      </c>
      <c r="P153" s="205">
        <f>I153+J153</f>
        <v>0</v>
      </c>
      <c r="Q153" s="205">
        <f>ROUND(I153*H153,2)</f>
        <v>0</v>
      </c>
      <c r="R153" s="205">
        <f>ROUND(J153*H153,2)</f>
        <v>0</v>
      </c>
      <c r="S153" s="88"/>
      <c r="T153" s="206">
        <f>S153*H153</f>
        <v>0</v>
      </c>
      <c r="U153" s="206">
        <v>0.018419999999999999</v>
      </c>
      <c r="V153" s="206">
        <f>U153*H153</f>
        <v>0.092099999999999987</v>
      </c>
      <c r="W153" s="206">
        <v>0</v>
      </c>
      <c r="X153" s="206">
        <f>W153*H153</f>
        <v>0</v>
      </c>
      <c r="Y153" s="207" t="s">
        <v>1</v>
      </c>
      <c r="Z153" s="35"/>
      <c r="AA153" s="35"/>
      <c r="AB153" s="35"/>
      <c r="AC153" s="35"/>
      <c r="AD153" s="35"/>
      <c r="AE153" s="35"/>
      <c r="AR153" s="208" t="s">
        <v>195</v>
      </c>
      <c r="AT153" s="208" t="s">
        <v>245</v>
      </c>
      <c r="AU153" s="208" t="s">
        <v>90</v>
      </c>
      <c r="AY153" s="14" t="s">
        <v>138</v>
      </c>
      <c r="BE153" s="209">
        <f>IF(O153="základní",K153,0)</f>
        <v>0</v>
      </c>
      <c r="BF153" s="209">
        <f>IF(O153="snížená",K153,0)</f>
        <v>0</v>
      </c>
      <c r="BG153" s="209">
        <f>IF(O153="zákl. přenesená",K153,0)</f>
        <v>0</v>
      </c>
      <c r="BH153" s="209">
        <f>IF(O153="sníž. přenesená",K153,0)</f>
        <v>0</v>
      </c>
      <c r="BI153" s="209">
        <f>IF(O153="nulová",K153,0)</f>
        <v>0</v>
      </c>
      <c r="BJ153" s="14" t="s">
        <v>88</v>
      </c>
      <c r="BK153" s="209">
        <f>ROUND(P153*H153,2)</f>
        <v>0</v>
      </c>
      <c r="BL153" s="14" t="s">
        <v>195</v>
      </c>
      <c r="BM153" s="208" t="s">
        <v>415</v>
      </c>
    </row>
    <row r="154" s="2" customFormat="1">
      <c r="A154" s="35"/>
      <c r="B154" s="36"/>
      <c r="C154" s="37"/>
      <c r="D154" s="210" t="s">
        <v>141</v>
      </c>
      <c r="E154" s="37"/>
      <c r="F154" s="211" t="s">
        <v>416</v>
      </c>
      <c r="G154" s="37"/>
      <c r="H154" s="37"/>
      <c r="I154" s="212"/>
      <c r="J154" s="212"/>
      <c r="K154" s="37"/>
      <c r="L154" s="37"/>
      <c r="M154" s="41"/>
      <c r="N154" s="213"/>
      <c r="O154" s="214"/>
      <c r="P154" s="88"/>
      <c r="Q154" s="88"/>
      <c r="R154" s="88"/>
      <c r="S154" s="88"/>
      <c r="T154" s="88"/>
      <c r="U154" s="88"/>
      <c r="V154" s="88"/>
      <c r="W154" s="88"/>
      <c r="X154" s="88"/>
      <c r="Y154" s="89"/>
      <c r="Z154" s="35"/>
      <c r="AA154" s="35"/>
      <c r="AB154" s="35"/>
      <c r="AC154" s="35"/>
      <c r="AD154" s="35"/>
      <c r="AE154" s="35"/>
      <c r="AT154" s="14" t="s">
        <v>141</v>
      </c>
      <c r="AU154" s="14" t="s">
        <v>90</v>
      </c>
    </row>
    <row r="155" s="2" customFormat="1">
      <c r="A155" s="35"/>
      <c r="B155" s="36"/>
      <c r="C155" s="37"/>
      <c r="D155" s="250" t="s">
        <v>364</v>
      </c>
      <c r="E155" s="37"/>
      <c r="F155" s="251" t="s">
        <v>417</v>
      </c>
      <c r="G155" s="37"/>
      <c r="H155" s="37"/>
      <c r="I155" s="212"/>
      <c r="J155" s="212"/>
      <c r="K155" s="37"/>
      <c r="L155" s="37"/>
      <c r="M155" s="41"/>
      <c r="N155" s="213"/>
      <c r="O155" s="214"/>
      <c r="P155" s="88"/>
      <c r="Q155" s="88"/>
      <c r="R155" s="88"/>
      <c r="S155" s="88"/>
      <c r="T155" s="88"/>
      <c r="U155" s="88"/>
      <c r="V155" s="88"/>
      <c r="W155" s="88"/>
      <c r="X155" s="88"/>
      <c r="Y155" s="89"/>
      <c r="Z155" s="35"/>
      <c r="AA155" s="35"/>
      <c r="AB155" s="35"/>
      <c r="AC155" s="35"/>
      <c r="AD155" s="35"/>
      <c r="AE155" s="35"/>
      <c r="AT155" s="14" t="s">
        <v>364</v>
      </c>
      <c r="AU155" s="14" t="s">
        <v>90</v>
      </c>
    </row>
    <row r="156" s="2" customFormat="1" ht="33" customHeight="1">
      <c r="A156" s="35"/>
      <c r="B156" s="36"/>
      <c r="C156" s="230" t="s">
        <v>271</v>
      </c>
      <c r="D156" s="230" t="s">
        <v>245</v>
      </c>
      <c r="E156" s="231" t="s">
        <v>418</v>
      </c>
      <c r="F156" s="232" t="s">
        <v>419</v>
      </c>
      <c r="G156" s="233" t="s">
        <v>155</v>
      </c>
      <c r="H156" s="234">
        <v>20</v>
      </c>
      <c r="I156" s="235"/>
      <c r="J156" s="235"/>
      <c r="K156" s="236">
        <f>ROUND(P156*H156,2)</f>
        <v>0</v>
      </c>
      <c r="L156" s="232" t="s">
        <v>361</v>
      </c>
      <c r="M156" s="41"/>
      <c r="N156" s="237" t="s">
        <v>1</v>
      </c>
      <c r="O156" s="204" t="s">
        <v>43</v>
      </c>
      <c r="P156" s="205">
        <f>I156+J156</f>
        <v>0</v>
      </c>
      <c r="Q156" s="205">
        <f>ROUND(I156*H156,2)</f>
        <v>0</v>
      </c>
      <c r="R156" s="205">
        <f>ROUND(J156*H156,2)</f>
        <v>0</v>
      </c>
      <c r="S156" s="88"/>
      <c r="T156" s="206">
        <f>S156*H156</f>
        <v>0</v>
      </c>
      <c r="U156" s="206">
        <v>0</v>
      </c>
      <c r="V156" s="206">
        <f>U156*H156</f>
        <v>0</v>
      </c>
      <c r="W156" s="206">
        <v>0</v>
      </c>
      <c r="X156" s="206">
        <f>W156*H156</f>
        <v>0</v>
      </c>
      <c r="Y156" s="207" t="s">
        <v>1</v>
      </c>
      <c r="Z156" s="35"/>
      <c r="AA156" s="35"/>
      <c r="AB156" s="35"/>
      <c r="AC156" s="35"/>
      <c r="AD156" s="35"/>
      <c r="AE156" s="35"/>
      <c r="AR156" s="208" t="s">
        <v>195</v>
      </c>
      <c r="AT156" s="208" t="s">
        <v>245</v>
      </c>
      <c r="AU156" s="208" t="s">
        <v>90</v>
      </c>
      <c r="AY156" s="14" t="s">
        <v>138</v>
      </c>
      <c r="BE156" s="209">
        <f>IF(O156="základní",K156,0)</f>
        <v>0</v>
      </c>
      <c r="BF156" s="209">
        <f>IF(O156="snížená",K156,0)</f>
        <v>0</v>
      </c>
      <c r="BG156" s="209">
        <f>IF(O156="zákl. přenesená",K156,0)</f>
        <v>0</v>
      </c>
      <c r="BH156" s="209">
        <f>IF(O156="sníž. přenesená",K156,0)</f>
        <v>0</v>
      </c>
      <c r="BI156" s="209">
        <f>IF(O156="nulová",K156,0)</f>
        <v>0</v>
      </c>
      <c r="BJ156" s="14" t="s">
        <v>88</v>
      </c>
      <c r="BK156" s="209">
        <f>ROUND(P156*H156,2)</f>
        <v>0</v>
      </c>
      <c r="BL156" s="14" t="s">
        <v>195</v>
      </c>
      <c r="BM156" s="208" t="s">
        <v>420</v>
      </c>
    </row>
    <row r="157" s="2" customFormat="1">
      <c r="A157" s="35"/>
      <c r="B157" s="36"/>
      <c r="C157" s="37"/>
      <c r="D157" s="210" t="s">
        <v>141</v>
      </c>
      <c r="E157" s="37"/>
      <c r="F157" s="211" t="s">
        <v>421</v>
      </c>
      <c r="G157" s="37"/>
      <c r="H157" s="37"/>
      <c r="I157" s="212"/>
      <c r="J157" s="212"/>
      <c r="K157" s="37"/>
      <c r="L157" s="37"/>
      <c r="M157" s="41"/>
      <c r="N157" s="213"/>
      <c r="O157" s="214"/>
      <c r="P157" s="88"/>
      <c r="Q157" s="88"/>
      <c r="R157" s="88"/>
      <c r="S157" s="88"/>
      <c r="T157" s="88"/>
      <c r="U157" s="88"/>
      <c r="V157" s="88"/>
      <c r="W157" s="88"/>
      <c r="X157" s="88"/>
      <c r="Y157" s="89"/>
      <c r="Z157" s="35"/>
      <c r="AA157" s="35"/>
      <c r="AB157" s="35"/>
      <c r="AC157" s="35"/>
      <c r="AD157" s="35"/>
      <c r="AE157" s="35"/>
      <c r="AT157" s="14" t="s">
        <v>141</v>
      </c>
      <c r="AU157" s="14" t="s">
        <v>90</v>
      </c>
    </row>
    <row r="158" s="2" customFormat="1">
      <c r="A158" s="35"/>
      <c r="B158" s="36"/>
      <c r="C158" s="37"/>
      <c r="D158" s="250" t="s">
        <v>364</v>
      </c>
      <c r="E158" s="37"/>
      <c r="F158" s="251" t="s">
        <v>422</v>
      </c>
      <c r="G158" s="37"/>
      <c r="H158" s="37"/>
      <c r="I158" s="212"/>
      <c r="J158" s="212"/>
      <c r="K158" s="37"/>
      <c r="L158" s="37"/>
      <c r="M158" s="41"/>
      <c r="N158" s="213"/>
      <c r="O158" s="214"/>
      <c r="P158" s="88"/>
      <c r="Q158" s="88"/>
      <c r="R158" s="88"/>
      <c r="S158" s="88"/>
      <c r="T158" s="88"/>
      <c r="U158" s="88"/>
      <c r="V158" s="88"/>
      <c r="W158" s="88"/>
      <c r="X158" s="88"/>
      <c r="Y158" s="89"/>
      <c r="Z158" s="35"/>
      <c r="AA158" s="35"/>
      <c r="AB158" s="35"/>
      <c r="AC158" s="35"/>
      <c r="AD158" s="35"/>
      <c r="AE158" s="35"/>
      <c r="AT158" s="14" t="s">
        <v>364</v>
      </c>
      <c r="AU158" s="14" t="s">
        <v>90</v>
      </c>
    </row>
    <row r="159" s="2" customFormat="1" ht="33" customHeight="1">
      <c r="A159" s="35"/>
      <c r="B159" s="36"/>
      <c r="C159" s="230" t="s">
        <v>145</v>
      </c>
      <c r="D159" s="230" t="s">
        <v>245</v>
      </c>
      <c r="E159" s="231" t="s">
        <v>423</v>
      </c>
      <c r="F159" s="232" t="s">
        <v>424</v>
      </c>
      <c r="G159" s="233" t="s">
        <v>135</v>
      </c>
      <c r="H159" s="234">
        <v>2</v>
      </c>
      <c r="I159" s="235"/>
      <c r="J159" s="235"/>
      <c r="K159" s="236">
        <f>ROUND(P159*H159,2)</f>
        <v>0</v>
      </c>
      <c r="L159" s="232" t="s">
        <v>361</v>
      </c>
      <c r="M159" s="41"/>
      <c r="N159" s="237" t="s">
        <v>1</v>
      </c>
      <c r="O159" s="204" t="s">
        <v>43</v>
      </c>
      <c r="P159" s="205">
        <f>I159+J159</f>
        <v>0</v>
      </c>
      <c r="Q159" s="205">
        <f>ROUND(I159*H159,2)</f>
        <v>0</v>
      </c>
      <c r="R159" s="205">
        <f>ROUND(J159*H159,2)</f>
        <v>0</v>
      </c>
      <c r="S159" s="88"/>
      <c r="T159" s="206">
        <f>S159*H159</f>
        <v>0</v>
      </c>
      <c r="U159" s="206">
        <v>0</v>
      </c>
      <c r="V159" s="206">
        <f>U159*H159</f>
        <v>0</v>
      </c>
      <c r="W159" s="206">
        <v>0</v>
      </c>
      <c r="X159" s="206">
        <f>W159*H159</f>
        <v>0</v>
      </c>
      <c r="Y159" s="207" t="s">
        <v>1</v>
      </c>
      <c r="Z159" s="35"/>
      <c r="AA159" s="35"/>
      <c r="AB159" s="35"/>
      <c r="AC159" s="35"/>
      <c r="AD159" s="35"/>
      <c r="AE159" s="35"/>
      <c r="AR159" s="208" t="s">
        <v>195</v>
      </c>
      <c r="AT159" s="208" t="s">
        <v>245</v>
      </c>
      <c r="AU159" s="208" t="s">
        <v>90</v>
      </c>
      <c r="AY159" s="14" t="s">
        <v>138</v>
      </c>
      <c r="BE159" s="209">
        <f>IF(O159="základní",K159,0)</f>
        <v>0</v>
      </c>
      <c r="BF159" s="209">
        <f>IF(O159="snížená",K159,0)</f>
        <v>0</v>
      </c>
      <c r="BG159" s="209">
        <f>IF(O159="zákl. přenesená",K159,0)</f>
        <v>0</v>
      </c>
      <c r="BH159" s="209">
        <f>IF(O159="sníž. přenesená",K159,0)</f>
        <v>0</v>
      </c>
      <c r="BI159" s="209">
        <f>IF(O159="nulová",K159,0)</f>
        <v>0</v>
      </c>
      <c r="BJ159" s="14" t="s">
        <v>88</v>
      </c>
      <c r="BK159" s="209">
        <f>ROUND(P159*H159,2)</f>
        <v>0</v>
      </c>
      <c r="BL159" s="14" t="s">
        <v>195</v>
      </c>
      <c r="BM159" s="208" t="s">
        <v>425</v>
      </c>
    </row>
    <row r="160" s="2" customFormat="1">
      <c r="A160" s="35"/>
      <c r="B160" s="36"/>
      <c r="C160" s="37"/>
      <c r="D160" s="210" t="s">
        <v>141</v>
      </c>
      <c r="E160" s="37"/>
      <c r="F160" s="211" t="s">
        <v>426</v>
      </c>
      <c r="G160" s="37"/>
      <c r="H160" s="37"/>
      <c r="I160" s="212"/>
      <c r="J160" s="212"/>
      <c r="K160" s="37"/>
      <c r="L160" s="37"/>
      <c r="M160" s="41"/>
      <c r="N160" s="213"/>
      <c r="O160" s="214"/>
      <c r="P160" s="88"/>
      <c r="Q160" s="88"/>
      <c r="R160" s="88"/>
      <c r="S160" s="88"/>
      <c r="T160" s="88"/>
      <c r="U160" s="88"/>
      <c r="V160" s="88"/>
      <c r="W160" s="88"/>
      <c r="X160" s="88"/>
      <c r="Y160" s="89"/>
      <c r="Z160" s="35"/>
      <c r="AA160" s="35"/>
      <c r="AB160" s="35"/>
      <c r="AC160" s="35"/>
      <c r="AD160" s="35"/>
      <c r="AE160" s="35"/>
      <c r="AT160" s="14" t="s">
        <v>141</v>
      </c>
      <c r="AU160" s="14" t="s">
        <v>90</v>
      </c>
    </row>
    <row r="161" s="2" customFormat="1">
      <c r="A161" s="35"/>
      <c r="B161" s="36"/>
      <c r="C161" s="37"/>
      <c r="D161" s="250" t="s">
        <v>364</v>
      </c>
      <c r="E161" s="37"/>
      <c r="F161" s="251" t="s">
        <v>427</v>
      </c>
      <c r="G161" s="37"/>
      <c r="H161" s="37"/>
      <c r="I161" s="212"/>
      <c r="J161" s="212"/>
      <c r="K161" s="37"/>
      <c r="L161" s="37"/>
      <c r="M161" s="41"/>
      <c r="N161" s="213"/>
      <c r="O161" s="214"/>
      <c r="P161" s="88"/>
      <c r="Q161" s="88"/>
      <c r="R161" s="88"/>
      <c r="S161" s="88"/>
      <c r="T161" s="88"/>
      <c r="U161" s="88"/>
      <c r="V161" s="88"/>
      <c r="W161" s="88"/>
      <c r="X161" s="88"/>
      <c r="Y161" s="89"/>
      <c r="Z161" s="35"/>
      <c r="AA161" s="35"/>
      <c r="AB161" s="35"/>
      <c r="AC161" s="35"/>
      <c r="AD161" s="35"/>
      <c r="AE161" s="35"/>
      <c r="AT161" s="14" t="s">
        <v>364</v>
      </c>
      <c r="AU161" s="14" t="s">
        <v>90</v>
      </c>
    </row>
    <row r="162" s="2" customFormat="1" ht="24.15" customHeight="1">
      <c r="A162" s="35"/>
      <c r="B162" s="36"/>
      <c r="C162" s="194" t="s">
        <v>139</v>
      </c>
      <c r="D162" s="194" t="s">
        <v>132</v>
      </c>
      <c r="E162" s="195" t="s">
        <v>428</v>
      </c>
      <c r="F162" s="196" t="s">
        <v>429</v>
      </c>
      <c r="G162" s="197" t="s">
        <v>135</v>
      </c>
      <c r="H162" s="198">
        <v>2</v>
      </c>
      <c r="I162" s="199"/>
      <c r="J162" s="200"/>
      <c r="K162" s="201">
        <f>ROUND(P162*H162,2)</f>
        <v>0</v>
      </c>
      <c r="L162" s="196" t="s">
        <v>361</v>
      </c>
      <c r="M162" s="202"/>
      <c r="N162" s="203" t="s">
        <v>1</v>
      </c>
      <c r="O162" s="204" t="s">
        <v>43</v>
      </c>
      <c r="P162" s="205">
        <f>I162+J162</f>
        <v>0</v>
      </c>
      <c r="Q162" s="205">
        <f>ROUND(I162*H162,2)</f>
        <v>0</v>
      </c>
      <c r="R162" s="205">
        <f>ROUND(J162*H162,2)</f>
        <v>0</v>
      </c>
      <c r="S162" s="88"/>
      <c r="T162" s="206">
        <f>S162*H162</f>
        <v>0</v>
      </c>
      <c r="U162" s="206">
        <v>0.00029999999999999997</v>
      </c>
      <c r="V162" s="206">
        <f>U162*H162</f>
        <v>0.00059999999999999995</v>
      </c>
      <c r="W162" s="206">
        <v>0</v>
      </c>
      <c r="X162" s="206">
        <f>W162*H162</f>
        <v>0</v>
      </c>
      <c r="Y162" s="207" t="s">
        <v>1</v>
      </c>
      <c r="Z162" s="35"/>
      <c r="AA162" s="35"/>
      <c r="AB162" s="35"/>
      <c r="AC162" s="35"/>
      <c r="AD162" s="35"/>
      <c r="AE162" s="35"/>
      <c r="AR162" s="208" t="s">
        <v>368</v>
      </c>
      <c r="AT162" s="208" t="s">
        <v>132</v>
      </c>
      <c r="AU162" s="208" t="s">
        <v>90</v>
      </c>
      <c r="AY162" s="14" t="s">
        <v>138</v>
      </c>
      <c r="BE162" s="209">
        <f>IF(O162="základní",K162,0)</f>
        <v>0</v>
      </c>
      <c r="BF162" s="209">
        <f>IF(O162="snížená",K162,0)</f>
        <v>0</v>
      </c>
      <c r="BG162" s="209">
        <f>IF(O162="zákl. přenesená",K162,0)</f>
        <v>0</v>
      </c>
      <c r="BH162" s="209">
        <f>IF(O162="sníž. přenesená",K162,0)</f>
        <v>0</v>
      </c>
      <c r="BI162" s="209">
        <f>IF(O162="nulová",K162,0)</f>
        <v>0</v>
      </c>
      <c r="BJ162" s="14" t="s">
        <v>88</v>
      </c>
      <c r="BK162" s="209">
        <f>ROUND(P162*H162,2)</f>
        <v>0</v>
      </c>
      <c r="BL162" s="14" t="s">
        <v>195</v>
      </c>
      <c r="BM162" s="208" t="s">
        <v>430</v>
      </c>
    </row>
    <row r="163" s="2" customFormat="1">
      <c r="A163" s="35"/>
      <c r="B163" s="36"/>
      <c r="C163" s="37"/>
      <c r="D163" s="210" t="s">
        <v>141</v>
      </c>
      <c r="E163" s="37"/>
      <c r="F163" s="211" t="s">
        <v>429</v>
      </c>
      <c r="G163" s="37"/>
      <c r="H163" s="37"/>
      <c r="I163" s="212"/>
      <c r="J163" s="212"/>
      <c r="K163" s="37"/>
      <c r="L163" s="37"/>
      <c r="M163" s="41"/>
      <c r="N163" s="213"/>
      <c r="O163" s="214"/>
      <c r="P163" s="88"/>
      <c r="Q163" s="88"/>
      <c r="R163" s="88"/>
      <c r="S163" s="88"/>
      <c r="T163" s="88"/>
      <c r="U163" s="88"/>
      <c r="V163" s="88"/>
      <c r="W163" s="88"/>
      <c r="X163" s="88"/>
      <c r="Y163" s="89"/>
      <c r="Z163" s="35"/>
      <c r="AA163" s="35"/>
      <c r="AB163" s="35"/>
      <c r="AC163" s="35"/>
      <c r="AD163" s="35"/>
      <c r="AE163" s="35"/>
      <c r="AT163" s="14" t="s">
        <v>141</v>
      </c>
      <c r="AU163" s="14" t="s">
        <v>90</v>
      </c>
    </row>
    <row r="164" s="2" customFormat="1" ht="33" customHeight="1">
      <c r="A164" s="35"/>
      <c r="B164" s="36"/>
      <c r="C164" s="230" t="s">
        <v>161</v>
      </c>
      <c r="D164" s="230" t="s">
        <v>245</v>
      </c>
      <c r="E164" s="231" t="s">
        <v>431</v>
      </c>
      <c r="F164" s="232" t="s">
        <v>432</v>
      </c>
      <c r="G164" s="233" t="s">
        <v>135</v>
      </c>
      <c r="H164" s="234">
        <v>2</v>
      </c>
      <c r="I164" s="235"/>
      <c r="J164" s="235"/>
      <c r="K164" s="236">
        <f>ROUND(P164*H164,2)</f>
        <v>0</v>
      </c>
      <c r="L164" s="232" t="s">
        <v>361</v>
      </c>
      <c r="M164" s="41"/>
      <c r="N164" s="237" t="s">
        <v>1</v>
      </c>
      <c r="O164" s="204" t="s">
        <v>43</v>
      </c>
      <c r="P164" s="205">
        <f>I164+J164</f>
        <v>0</v>
      </c>
      <c r="Q164" s="205">
        <f>ROUND(I164*H164,2)</f>
        <v>0</v>
      </c>
      <c r="R164" s="205">
        <f>ROUND(J164*H164,2)</f>
        <v>0</v>
      </c>
      <c r="S164" s="88"/>
      <c r="T164" s="206">
        <f>S164*H164</f>
        <v>0</v>
      </c>
      <c r="U164" s="206">
        <v>0</v>
      </c>
      <c r="V164" s="206">
        <f>U164*H164</f>
        <v>0</v>
      </c>
      <c r="W164" s="206">
        <v>0</v>
      </c>
      <c r="X164" s="206">
        <f>W164*H164</f>
        <v>0</v>
      </c>
      <c r="Y164" s="207" t="s">
        <v>1</v>
      </c>
      <c r="Z164" s="35"/>
      <c r="AA164" s="35"/>
      <c r="AB164" s="35"/>
      <c r="AC164" s="35"/>
      <c r="AD164" s="35"/>
      <c r="AE164" s="35"/>
      <c r="AR164" s="208" t="s">
        <v>195</v>
      </c>
      <c r="AT164" s="208" t="s">
        <v>245</v>
      </c>
      <c r="AU164" s="208" t="s">
        <v>90</v>
      </c>
      <c r="AY164" s="14" t="s">
        <v>138</v>
      </c>
      <c r="BE164" s="209">
        <f>IF(O164="základní",K164,0)</f>
        <v>0</v>
      </c>
      <c r="BF164" s="209">
        <f>IF(O164="snížená",K164,0)</f>
        <v>0</v>
      </c>
      <c r="BG164" s="209">
        <f>IF(O164="zákl. přenesená",K164,0)</f>
        <v>0</v>
      </c>
      <c r="BH164" s="209">
        <f>IF(O164="sníž. přenesená",K164,0)</f>
        <v>0</v>
      </c>
      <c r="BI164" s="209">
        <f>IF(O164="nulová",K164,0)</f>
        <v>0</v>
      </c>
      <c r="BJ164" s="14" t="s">
        <v>88</v>
      </c>
      <c r="BK164" s="209">
        <f>ROUND(P164*H164,2)</f>
        <v>0</v>
      </c>
      <c r="BL164" s="14" t="s">
        <v>195</v>
      </c>
      <c r="BM164" s="208" t="s">
        <v>433</v>
      </c>
    </row>
    <row r="165" s="2" customFormat="1">
      <c r="A165" s="35"/>
      <c r="B165" s="36"/>
      <c r="C165" s="37"/>
      <c r="D165" s="210" t="s">
        <v>141</v>
      </c>
      <c r="E165" s="37"/>
      <c r="F165" s="211" t="s">
        <v>434</v>
      </c>
      <c r="G165" s="37"/>
      <c r="H165" s="37"/>
      <c r="I165" s="212"/>
      <c r="J165" s="212"/>
      <c r="K165" s="37"/>
      <c r="L165" s="37"/>
      <c r="M165" s="41"/>
      <c r="N165" s="213"/>
      <c r="O165" s="214"/>
      <c r="P165" s="88"/>
      <c r="Q165" s="88"/>
      <c r="R165" s="88"/>
      <c r="S165" s="88"/>
      <c r="T165" s="88"/>
      <c r="U165" s="88"/>
      <c r="V165" s="88"/>
      <c r="W165" s="88"/>
      <c r="X165" s="88"/>
      <c r="Y165" s="89"/>
      <c r="Z165" s="35"/>
      <c r="AA165" s="35"/>
      <c r="AB165" s="35"/>
      <c r="AC165" s="35"/>
      <c r="AD165" s="35"/>
      <c r="AE165" s="35"/>
      <c r="AT165" s="14" t="s">
        <v>141</v>
      </c>
      <c r="AU165" s="14" t="s">
        <v>90</v>
      </c>
    </row>
    <row r="166" s="2" customFormat="1">
      <c r="A166" s="35"/>
      <c r="B166" s="36"/>
      <c r="C166" s="37"/>
      <c r="D166" s="250" t="s">
        <v>364</v>
      </c>
      <c r="E166" s="37"/>
      <c r="F166" s="251" t="s">
        <v>435</v>
      </c>
      <c r="G166" s="37"/>
      <c r="H166" s="37"/>
      <c r="I166" s="212"/>
      <c r="J166" s="212"/>
      <c r="K166" s="37"/>
      <c r="L166" s="37"/>
      <c r="M166" s="41"/>
      <c r="N166" s="213"/>
      <c r="O166" s="214"/>
      <c r="P166" s="88"/>
      <c r="Q166" s="88"/>
      <c r="R166" s="88"/>
      <c r="S166" s="88"/>
      <c r="T166" s="88"/>
      <c r="U166" s="88"/>
      <c r="V166" s="88"/>
      <c r="W166" s="88"/>
      <c r="X166" s="88"/>
      <c r="Y166" s="89"/>
      <c r="Z166" s="35"/>
      <c r="AA166" s="35"/>
      <c r="AB166" s="35"/>
      <c r="AC166" s="35"/>
      <c r="AD166" s="35"/>
      <c r="AE166" s="35"/>
      <c r="AT166" s="14" t="s">
        <v>364</v>
      </c>
      <c r="AU166" s="14" t="s">
        <v>90</v>
      </c>
    </row>
    <row r="167" s="2" customFormat="1" ht="24.15" customHeight="1">
      <c r="A167" s="35"/>
      <c r="B167" s="36"/>
      <c r="C167" s="194" t="s">
        <v>137</v>
      </c>
      <c r="D167" s="194" t="s">
        <v>132</v>
      </c>
      <c r="E167" s="195" t="s">
        <v>436</v>
      </c>
      <c r="F167" s="196" t="s">
        <v>437</v>
      </c>
      <c r="G167" s="197" t="s">
        <v>135</v>
      </c>
      <c r="H167" s="198">
        <v>1</v>
      </c>
      <c r="I167" s="199"/>
      <c r="J167" s="200"/>
      <c r="K167" s="201">
        <f>ROUND(P167*H167,2)</f>
        <v>0</v>
      </c>
      <c r="L167" s="196" t="s">
        <v>361</v>
      </c>
      <c r="M167" s="202"/>
      <c r="N167" s="203" t="s">
        <v>1</v>
      </c>
      <c r="O167" s="204" t="s">
        <v>43</v>
      </c>
      <c r="P167" s="205">
        <f>I167+J167</f>
        <v>0</v>
      </c>
      <c r="Q167" s="205">
        <f>ROUND(I167*H167,2)</f>
        <v>0</v>
      </c>
      <c r="R167" s="205">
        <f>ROUND(J167*H167,2)</f>
        <v>0</v>
      </c>
      <c r="S167" s="88"/>
      <c r="T167" s="206">
        <f>S167*H167</f>
        <v>0</v>
      </c>
      <c r="U167" s="206">
        <v>0.0076</v>
      </c>
      <c r="V167" s="206">
        <f>U167*H167</f>
        <v>0.0076</v>
      </c>
      <c r="W167" s="206">
        <v>0</v>
      </c>
      <c r="X167" s="206">
        <f>W167*H167</f>
        <v>0</v>
      </c>
      <c r="Y167" s="207" t="s">
        <v>1</v>
      </c>
      <c r="Z167" s="35"/>
      <c r="AA167" s="35"/>
      <c r="AB167" s="35"/>
      <c r="AC167" s="35"/>
      <c r="AD167" s="35"/>
      <c r="AE167" s="35"/>
      <c r="AR167" s="208" t="s">
        <v>368</v>
      </c>
      <c r="AT167" s="208" t="s">
        <v>132</v>
      </c>
      <c r="AU167" s="208" t="s">
        <v>90</v>
      </c>
      <c r="AY167" s="14" t="s">
        <v>138</v>
      </c>
      <c r="BE167" s="209">
        <f>IF(O167="základní",K167,0)</f>
        <v>0</v>
      </c>
      <c r="BF167" s="209">
        <f>IF(O167="snížená",K167,0)</f>
        <v>0</v>
      </c>
      <c r="BG167" s="209">
        <f>IF(O167="zákl. přenesená",K167,0)</f>
        <v>0</v>
      </c>
      <c r="BH167" s="209">
        <f>IF(O167="sníž. přenesená",K167,0)</f>
        <v>0</v>
      </c>
      <c r="BI167" s="209">
        <f>IF(O167="nulová",K167,0)</f>
        <v>0</v>
      </c>
      <c r="BJ167" s="14" t="s">
        <v>88</v>
      </c>
      <c r="BK167" s="209">
        <f>ROUND(P167*H167,2)</f>
        <v>0</v>
      </c>
      <c r="BL167" s="14" t="s">
        <v>195</v>
      </c>
      <c r="BM167" s="208" t="s">
        <v>438</v>
      </c>
    </row>
    <row r="168" s="2" customFormat="1">
      <c r="A168" s="35"/>
      <c r="B168" s="36"/>
      <c r="C168" s="37"/>
      <c r="D168" s="210" t="s">
        <v>141</v>
      </c>
      <c r="E168" s="37"/>
      <c r="F168" s="211" t="s">
        <v>437</v>
      </c>
      <c r="G168" s="37"/>
      <c r="H168" s="37"/>
      <c r="I168" s="212"/>
      <c r="J168" s="212"/>
      <c r="K168" s="37"/>
      <c r="L168" s="37"/>
      <c r="M168" s="41"/>
      <c r="N168" s="213"/>
      <c r="O168" s="214"/>
      <c r="P168" s="88"/>
      <c r="Q168" s="88"/>
      <c r="R168" s="88"/>
      <c r="S168" s="88"/>
      <c r="T168" s="88"/>
      <c r="U168" s="88"/>
      <c r="V168" s="88"/>
      <c r="W168" s="88"/>
      <c r="X168" s="88"/>
      <c r="Y168" s="89"/>
      <c r="Z168" s="35"/>
      <c r="AA168" s="35"/>
      <c r="AB168" s="35"/>
      <c r="AC168" s="35"/>
      <c r="AD168" s="35"/>
      <c r="AE168" s="35"/>
      <c r="AT168" s="14" t="s">
        <v>141</v>
      </c>
      <c r="AU168" s="14" t="s">
        <v>90</v>
      </c>
    </row>
    <row r="169" s="2" customFormat="1" ht="24.15" customHeight="1">
      <c r="A169" s="35"/>
      <c r="B169" s="36"/>
      <c r="C169" s="194" t="s">
        <v>168</v>
      </c>
      <c r="D169" s="194" t="s">
        <v>132</v>
      </c>
      <c r="E169" s="195" t="s">
        <v>439</v>
      </c>
      <c r="F169" s="196" t="s">
        <v>440</v>
      </c>
      <c r="G169" s="197" t="s">
        <v>135</v>
      </c>
      <c r="H169" s="198">
        <v>1</v>
      </c>
      <c r="I169" s="199"/>
      <c r="J169" s="200"/>
      <c r="K169" s="201">
        <f>ROUND(P169*H169,2)</f>
        <v>0</v>
      </c>
      <c r="L169" s="196" t="s">
        <v>361</v>
      </c>
      <c r="M169" s="202"/>
      <c r="N169" s="203" t="s">
        <v>1</v>
      </c>
      <c r="O169" s="204" t="s">
        <v>43</v>
      </c>
      <c r="P169" s="205">
        <f>I169+J169</f>
        <v>0</v>
      </c>
      <c r="Q169" s="205">
        <f>ROUND(I169*H169,2)</f>
        <v>0</v>
      </c>
      <c r="R169" s="205">
        <f>ROUND(J169*H169,2)</f>
        <v>0</v>
      </c>
      <c r="S169" s="88"/>
      <c r="T169" s="206">
        <f>S169*H169</f>
        <v>0</v>
      </c>
      <c r="U169" s="206">
        <v>0.0082000000000000007</v>
      </c>
      <c r="V169" s="206">
        <f>U169*H169</f>
        <v>0.0082000000000000007</v>
      </c>
      <c r="W169" s="206">
        <v>0</v>
      </c>
      <c r="X169" s="206">
        <f>W169*H169</f>
        <v>0</v>
      </c>
      <c r="Y169" s="207" t="s">
        <v>1</v>
      </c>
      <c r="Z169" s="35"/>
      <c r="AA169" s="35"/>
      <c r="AB169" s="35"/>
      <c r="AC169" s="35"/>
      <c r="AD169" s="35"/>
      <c r="AE169" s="35"/>
      <c r="AR169" s="208" t="s">
        <v>368</v>
      </c>
      <c r="AT169" s="208" t="s">
        <v>132</v>
      </c>
      <c r="AU169" s="208" t="s">
        <v>90</v>
      </c>
      <c r="AY169" s="14" t="s">
        <v>138</v>
      </c>
      <c r="BE169" s="209">
        <f>IF(O169="základní",K169,0)</f>
        <v>0</v>
      </c>
      <c r="BF169" s="209">
        <f>IF(O169="snížená",K169,0)</f>
        <v>0</v>
      </c>
      <c r="BG169" s="209">
        <f>IF(O169="zákl. přenesená",K169,0)</f>
        <v>0</v>
      </c>
      <c r="BH169" s="209">
        <f>IF(O169="sníž. přenesená",K169,0)</f>
        <v>0</v>
      </c>
      <c r="BI169" s="209">
        <f>IF(O169="nulová",K169,0)</f>
        <v>0</v>
      </c>
      <c r="BJ169" s="14" t="s">
        <v>88</v>
      </c>
      <c r="BK169" s="209">
        <f>ROUND(P169*H169,2)</f>
        <v>0</v>
      </c>
      <c r="BL169" s="14" t="s">
        <v>195</v>
      </c>
      <c r="BM169" s="208" t="s">
        <v>441</v>
      </c>
    </row>
    <row r="170" s="2" customFormat="1">
      <c r="A170" s="35"/>
      <c r="B170" s="36"/>
      <c r="C170" s="37"/>
      <c r="D170" s="210" t="s">
        <v>141</v>
      </c>
      <c r="E170" s="37"/>
      <c r="F170" s="211" t="s">
        <v>440</v>
      </c>
      <c r="G170" s="37"/>
      <c r="H170" s="37"/>
      <c r="I170" s="212"/>
      <c r="J170" s="212"/>
      <c r="K170" s="37"/>
      <c r="L170" s="37"/>
      <c r="M170" s="41"/>
      <c r="N170" s="213"/>
      <c r="O170" s="214"/>
      <c r="P170" s="88"/>
      <c r="Q170" s="88"/>
      <c r="R170" s="88"/>
      <c r="S170" s="88"/>
      <c r="T170" s="88"/>
      <c r="U170" s="88"/>
      <c r="V170" s="88"/>
      <c r="W170" s="88"/>
      <c r="X170" s="88"/>
      <c r="Y170" s="89"/>
      <c r="Z170" s="35"/>
      <c r="AA170" s="35"/>
      <c r="AB170" s="35"/>
      <c r="AC170" s="35"/>
      <c r="AD170" s="35"/>
      <c r="AE170" s="35"/>
      <c r="AT170" s="14" t="s">
        <v>141</v>
      </c>
      <c r="AU170" s="14" t="s">
        <v>90</v>
      </c>
    </row>
    <row r="171" s="2" customFormat="1" ht="37.8" customHeight="1">
      <c r="A171" s="35"/>
      <c r="B171" s="36"/>
      <c r="C171" s="230" t="s">
        <v>211</v>
      </c>
      <c r="D171" s="230" t="s">
        <v>245</v>
      </c>
      <c r="E171" s="231" t="s">
        <v>442</v>
      </c>
      <c r="F171" s="232" t="s">
        <v>443</v>
      </c>
      <c r="G171" s="233" t="s">
        <v>155</v>
      </c>
      <c r="H171" s="234">
        <v>10</v>
      </c>
      <c r="I171" s="235"/>
      <c r="J171" s="235"/>
      <c r="K171" s="236">
        <f>ROUND(P171*H171,2)</f>
        <v>0</v>
      </c>
      <c r="L171" s="232" t="s">
        <v>361</v>
      </c>
      <c r="M171" s="41"/>
      <c r="N171" s="237" t="s">
        <v>1</v>
      </c>
      <c r="O171" s="204" t="s">
        <v>43</v>
      </c>
      <c r="P171" s="205">
        <f>I171+J171</f>
        <v>0</v>
      </c>
      <c r="Q171" s="205">
        <f>ROUND(I171*H171,2)</f>
        <v>0</v>
      </c>
      <c r="R171" s="205">
        <f>ROUND(J171*H171,2)</f>
        <v>0</v>
      </c>
      <c r="S171" s="88"/>
      <c r="T171" s="206">
        <f>S171*H171</f>
        <v>0</v>
      </c>
      <c r="U171" s="206">
        <v>0.00089999999999999998</v>
      </c>
      <c r="V171" s="206">
        <f>U171*H171</f>
        <v>0.0089999999999999993</v>
      </c>
      <c r="W171" s="206">
        <v>0</v>
      </c>
      <c r="X171" s="206">
        <f>W171*H171</f>
        <v>0</v>
      </c>
      <c r="Y171" s="207" t="s">
        <v>1</v>
      </c>
      <c r="Z171" s="35"/>
      <c r="AA171" s="35"/>
      <c r="AB171" s="35"/>
      <c r="AC171" s="35"/>
      <c r="AD171" s="35"/>
      <c r="AE171" s="35"/>
      <c r="AR171" s="208" t="s">
        <v>195</v>
      </c>
      <c r="AT171" s="208" t="s">
        <v>245</v>
      </c>
      <c r="AU171" s="208" t="s">
        <v>90</v>
      </c>
      <c r="AY171" s="14" t="s">
        <v>138</v>
      </c>
      <c r="BE171" s="209">
        <f>IF(O171="základní",K171,0)</f>
        <v>0</v>
      </c>
      <c r="BF171" s="209">
        <f>IF(O171="snížená",K171,0)</f>
        <v>0</v>
      </c>
      <c r="BG171" s="209">
        <f>IF(O171="zákl. přenesená",K171,0)</f>
        <v>0</v>
      </c>
      <c r="BH171" s="209">
        <f>IF(O171="sníž. přenesená",K171,0)</f>
        <v>0</v>
      </c>
      <c r="BI171" s="209">
        <f>IF(O171="nulová",K171,0)</f>
        <v>0</v>
      </c>
      <c r="BJ171" s="14" t="s">
        <v>88</v>
      </c>
      <c r="BK171" s="209">
        <f>ROUND(P171*H171,2)</f>
        <v>0</v>
      </c>
      <c r="BL171" s="14" t="s">
        <v>195</v>
      </c>
      <c r="BM171" s="208" t="s">
        <v>444</v>
      </c>
    </row>
    <row r="172" s="2" customFormat="1">
      <c r="A172" s="35"/>
      <c r="B172" s="36"/>
      <c r="C172" s="37"/>
      <c r="D172" s="210" t="s">
        <v>141</v>
      </c>
      <c r="E172" s="37"/>
      <c r="F172" s="211" t="s">
        <v>445</v>
      </c>
      <c r="G172" s="37"/>
      <c r="H172" s="37"/>
      <c r="I172" s="212"/>
      <c r="J172" s="212"/>
      <c r="K172" s="37"/>
      <c r="L172" s="37"/>
      <c r="M172" s="41"/>
      <c r="N172" s="213"/>
      <c r="O172" s="214"/>
      <c r="P172" s="88"/>
      <c r="Q172" s="88"/>
      <c r="R172" s="88"/>
      <c r="S172" s="88"/>
      <c r="T172" s="88"/>
      <c r="U172" s="88"/>
      <c r="V172" s="88"/>
      <c r="W172" s="88"/>
      <c r="X172" s="88"/>
      <c r="Y172" s="89"/>
      <c r="Z172" s="35"/>
      <c r="AA172" s="35"/>
      <c r="AB172" s="35"/>
      <c r="AC172" s="35"/>
      <c r="AD172" s="35"/>
      <c r="AE172" s="35"/>
      <c r="AT172" s="14" t="s">
        <v>141</v>
      </c>
      <c r="AU172" s="14" t="s">
        <v>90</v>
      </c>
    </row>
    <row r="173" s="2" customFormat="1">
      <c r="A173" s="35"/>
      <c r="B173" s="36"/>
      <c r="C173" s="37"/>
      <c r="D173" s="250" t="s">
        <v>364</v>
      </c>
      <c r="E173" s="37"/>
      <c r="F173" s="251" t="s">
        <v>446</v>
      </c>
      <c r="G173" s="37"/>
      <c r="H173" s="37"/>
      <c r="I173" s="212"/>
      <c r="J173" s="212"/>
      <c r="K173" s="37"/>
      <c r="L173" s="37"/>
      <c r="M173" s="41"/>
      <c r="N173" s="213"/>
      <c r="O173" s="214"/>
      <c r="P173" s="88"/>
      <c r="Q173" s="88"/>
      <c r="R173" s="88"/>
      <c r="S173" s="88"/>
      <c r="T173" s="88"/>
      <c r="U173" s="88"/>
      <c r="V173" s="88"/>
      <c r="W173" s="88"/>
      <c r="X173" s="88"/>
      <c r="Y173" s="89"/>
      <c r="Z173" s="35"/>
      <c r="AA173" s="35"/>
      <c r="AB173" s="35"/>
      <c r="AC173" s="35"/>
      <c r="AD173" s="35"/>
      <c r="AE173" s="35"/>
      <c r="AT173" s="14" t="s">
        <v>364</v>
      </c>
      <c r="AU173" s="14" t="s">
        <v>90</v>
      </c>
    </row>
    <row r="174" s="2" customFormat="1" ht="24.15" customHeight="1">
      <c r="A174" s="35"/>
      <c r="B174" s="36"/>
      <c r="C174" s="194" t="s">
        <v>8</v>
      </c>
      <c r="D174" s="194" t="s">
        <v>132</v>
      </c>
      <c r="E174" s="195" t="s">
        <v>447</v>
      </c>
      <c r="F174" s="196" t="s">
        <v>448</v>
      </c>
      <c r="G174" s="197" t="s">
        <v>135</v>
      </c>
      <c r="H174" s="198">
        <v>3</v>
      </c>
      <c r="I174" s="199"/>
      <c r="J174" s="200"/>
      <c r="K174" s="201">
        <f>ROUND(P174*H174,2)</f>
        <v>0</v>
      </c>
      <c r="L174" s="196" t="s">
        <v>361</v>
      </c>
      <c r="M174" s="202"/>
      <c r="N174" s="203" t="s">
        <v>1</v>
      </c>
      <c r="O174" s="204" t="s">
        <v>43</v>
      </c>
      <c r="P174" s="205">
        <f>I174+J174</f>
        <v>0</v>
      </c>
      <c r="Q174" s="205">
        <f>ROUND(I174*H174,2)</f>
        <v>0</v>
      </c>
      <c r="R174" s="205">
        <f>ROUND(J174*H174,2)</f>
        <v>0</v>
      </c>
      <c r="S174" s="88"/>
      <c r="T174" s="206">
        <f>S174*H174</f>
        <v>0</v>
      </c>
      <c r="U174" s="206">
        <v>0.0015</v>
      </c>
      <c r="V174" s="206">
        <f>U174*H174</f>
        <v>0.0045000000000000005</v>
      </c>
      <c r="W174" s="206">
        <v>0</v>
      </c>
      <c r="X174" s="206">
        <f>W174*H174</f>
        <v>0</v>
      </c>
      <c r="Y174" s="207" t="s">
        <v>1</v>
      </c>
      <c r="Z174" s="35"/>
      <c r="AA174" s="35"/>
      <c r="AB174" s="35"/>
      <c r="AC174" s="35"/>
      <c r="AD174" s="35"/>
      <c r="AE174" s="35"/>
      <c r="AR174" s="208" t="s">
        <v>368</v>
      </c>
      <c r="AT174" s="208" t="s">
        <v>132</v>
      </c>
      <c r="AU174" s="208" t="s">
        <v>90</v>
      </c>
      <c r="AY174" s="14" t="s">
        <v>138</v>
      </c>
      <c r="BE174" s="209">
        <f>IF(O174="základní",K174,0)</f>
        <v>0</v>
      </c>
      <c r="BF174" s="209">
        <f>IF(O174="snížená",K174,0)</f>
        <v>0</v>
      </c>
      <c r="BG174" s="209">
        <f>IF(O174="zákl. přenesená",K174,0)</f>
        <v>0</v>
      </c>
      <c r="BH174" s="209">
        <f>IF(O174="sníž. přenesená",K174,0)</f>
        <v>0</v>
      </c>
      <c r="BI174" s="209">
        <f>IF(O174="nulová",K174,0)</f>
        <v>0</v>
      </c>
      <c r="BJ174" s="14" t="s">
        <v>88</v>
      </c>
      <c r="BK174" s="209">
        <f>ROUND(P174*H174,2)</f>
        <v>0</v>
      </c>
      <c r="BL174" s="14" t="s">
        <v>195</v>
      </c>
      <c r="BM174" s="208" t="s">
        <v>449</v>
      </c>
    </row>
    <row r="175" s="2" customFormat="1">
      <c r="A175" s="35"/>
      <c r="B175" s="36"/>
      <c r="C175" s="37"/>
      <c r="D175" s="210" t="s">
        <v>141</v>
      </c>
      <c r="E175" s="37"/>
      <c r="F175" s="211" t="s">
        <v>448</v>
      </c>
      <c r="G175" s="37"/>
      <c r="H175" s="37"/>
      <c r="I175" s="212"/>
      <c r="J175" s="212"/>
      <c r="K175" s="37"/>
      <c r="L175" s="37"/>
      <c r="M175" s="41"/>
      <c r="N175" s="213"/>
      <c r="O175" s="214"/>
      <c r="P175" s="88"/>
      <c r="Q175" s="88"/>
      <c r="R175" s="88"/>
      <c r="S175" s="88"/>
      <c r="T175" s="88"/>
      <c r="U175" s="88"/>
      <c r="V175" s="88"/>
      <c r="W175" s="88"/>
      <c r="X175" s="88"/>
      <c r="Y175" s="89"/>
      <c r="Z175" s="35"/>
      <c r="AA175" s="35"/>
      <c r="AB175" s="35"/>
      <c r="AC175" s="35"/>
      <c r="AD175" s="35"/>
      <c r="AE175" s="35"/>
      <c r="AT175" s="14" t="s">
        <v>141</v>
      </c>
      <c r="AU175" s="14" t="s">
        <v>90</v>
      </c>
    </row>
    <row r="176" s="2" customFormat="1" ht="24.15" customHeight="1">
      <c r="A176" s="35"/>
      <c r="B176" s="36"/>
      <c r="C176" s="194" t="s">
        <v>218</v>
      </c>
      <c r="D176" s="194" t="s">
        <v>132</v>
      </c>
      <c r="E176" s="195" t="s">
        <v>450</v>
      </c>
      <c r="F176" s="196" t="s">
        <v>451</v>
      </c>
      <c r="G176" s="197" t="s">
        <v>135</v>
      </c>
      <c r="H176" s="198">
        <v>3</v>
      </c>
      <c r="I176" s="199"/>
      <c r="J176" s="200"/>
      <c r="K176" s="201">
        <f>ROUND(P176*H176,2)</f>
        <v>0</v>
      </c>
      <c r="L176" s="196" t="s">
        <v>361</v>
      </c>
      <c r="M176" s="202"/>
      <c r="N176" s="203" t="s">
        <v>1</v>
      </c>
      <c r="O176" s="204" t="s">
        <v>43</v>
      </c>
      <c r="P176" s="205">
        <f>I176+J176</f>
        <v>0</v>
      </c>
      <c r="Q176" s="205">
        <f>ROUND(I176*H176,2)</f>
        <v>0</v>
      </c>
      <c r="R176" s="205">
        <f>ROUND(J176*H176,2)</f>
        <v>0</v>
      </c>
      <c r="S176" s="88"/>
      <c r="T176" s="206">
        <f>S176*H176</f>
        <v>0</v>
      </c>
      <c r="U176" s="206">
        <v>0.00010000000000000001</v>
      </c>
      <c r="V176" s="206">
        <f>U176*H176</f>
        <v>0.00030000000000000003</v>
      </c>
      <c r="W176" s="206">
        <v>0</v>
      </c>
      <c r="X176" s="206">
        <f>W176*H176</f>
        <v>0</v>
      </c>
      <c r="Y176" s="207" t="s">
        <v>1</v>
      </c>
      <c r="Z176" s="35"/>
      <c r="AA176" s="35"/>
      <c r="AB176" s="35"/>
      <c r="AC176" s="35"/>
      <c r="AD176" s="35"/>
      <c r="AE176" s="35"/>
      <c r="AR176" s="208" t="s">
        <v>368</v>
      </c>
      <c r="AT176" s="208" t="s">
        <v>132</v>
      </c>
      <c r="AU176" s="208" t="s">
        <v>90</v>
      </c>
      <c r="AY176" s="14" t="s">
        <v>138</v>
      </c>
      <c r="BE176" s="209">
        <f>IF(O176="základní",K176,0)</f>
        <v>0</v>
      </c>
      <c r="BF176" s="209">
        <f>IF(O176="snížená",K176,0)</f>
        <v>0</v>
      </c>
      <c r="BG176" s="209">
        <f>IF(O176="zákl. přenesená",K176,0)</f>
        <v>0</v>
      </c>
      <c r="BH176" s="209">
        <f>IF(O176="sníž. přenesená",K176,0)</f>
        <v>0</v>
      </c>
      <c r="BI176" s="209">
        <f>IF(O176="nulová",K176,0)</f>
        <v>0</v>
      </c>
      <c r="BJ176" s="14" t="s">
        <v>88</v>
      </c>
      <c r="BK176" s="209">
        <f>ROUND(P176*H176,2)</f>
        <v>0</v>
      </c>
      <c r="BL176" s="14" t="s">
        <v>195</v>
      </c>
      <c r="BM176" s="208" t="s">
        <v>452</v>
      </c>
    </row>
    <row r="177" s="2" customFormat="1">
      <c r="A177" s="35"/>
      <c r="B177" s="36"/>
      <c r="C177" s="37"/>
      <c r="D177" s="210" t="s">
        <v>141</v>
      </c>
      <c r="E177" s="37"/>
      <c r="F177" s="211" t="s">
        <v>451</v>
      </c>
      <c r="G177" s="37"/>
      <c r="H177" s="37"/>
      <c r="I177" s="212"/>
      <c r="J177" s="212"/>
      <c r="K177" s="37"/>
      <c r="L177" s="37"/>
      <c r="M177" s="41"/>
      <c r="N177" s="213"/>
      <c r="O177" s="214"/>
      <c r="P177" s="88"/>
      <c r="Q177" s="88"/>
      <c r="R177" s="88"/>
      <c r="S177" s="88"/>
      <c r="T177" s="88"/>
      <c r="U177" s="88"/>
      <c r="V177" s="88"/>
      <c r="W177" s="88"/>
      <c r="X177" s="88"/>
      <c r="Y177" s="89"/>
      <c r="Z177" s="35"/>
      <c r="AA177" s="35"/>
      <c r="AB177" s="35"/>
      <c r="AC177" s="35"/>
      <c r="AD177" s="35"/>
      <c r="AE177" s="35"/>
      <c r="AT177" s="14" t="s">
        <v>141</v>
      </c>
      <c r="AU177" s="14" t="s">
        <v>90</v>
      </c>
    </row>
    <row r="178" s="2" customFormat="1" ht="24.15" customHeight="1">
      <c r="A178" s="35"/>
      <c r="B178" s="36"/>
      <c r="C178" s="230" t="s">
        <v>203</v>
      </c>
      <c r="D178" s="230" t="s">
        <v>245</v>
      </c>
      <c r="E178" s="231" t="s">
        <v>453</v>
      </c>
      <c r="F178" s="232" t="s">
        <v>454</v>
      </c>
      <c r="G178" s="233" t="s">
        <v>455</v>
      </c>
      <c r="H178" s="234">
        <v>12</v>
      </c>
      <c r="I178" s="235"/>
      <c r="J178" s="235"/>
      <c r="K178" s="236">
        <f>ROUND(P178*H178,2)</f>
        <v>0</v>
      </c>
      <c r="L178" s="232" t="s">
        <v>361</v>
      </c>
      <c r="M178" s="41"/>
      <c r="N178" s="237" t="s">
        <v>1</v>
      </c>
      <c r="O178" s="204" t="s">
        <v>43</v>
      </c>
      <c r="P178" s="205">
        <f>I178+J178</f>
        <v>0</v>
      </c>
      <c r="Q178" s="205">
        <f>ROUND(I178*H178,2)</f>
        <v>0</v>
      </c>
      <c r="R178" s="205">
        <f>ROUND(J178*H178,2)</f>
        <v>0</v>
      </c>
      <c r="S178" s="88"/>
      <c r="T178" s="206">
        <f>S178*H178</f>
        <v>0</v>
      </c>
      <c r="U178" s="206">
        <v>0</v>
      </c>
      <c r="V178" s="206">
        <f>U178*H178</f>
        <v>0</v>
      </c>
      <c r="W178" s="206">
        <v>0</v>
      </c>
      <c r="X178" s="206">
        <f>W178*H178</f>
        <v>0</v>
      </c>
      <c r="Y178" s="207" t="s">
        <v>1</v>
      </c>
      <c r="Z178" s="35"/>
      <c r="AA178" s="35"/>
      <c r="AB178" s="35"/>
      <c r="AC178" s="35"/>
      <c r="AD178" s="35"/>
      <c r="AE178" s="35"/>
      <c r="AR178" s="208" t="s">
        <v>195</v>
      </c>
      <c r="AT178" s="208" t="s">
        <v>245</v>
      </c>
      <c r="AU178" s="208" t="s">
        <v>90</v>
      </c>
      <c r="AY178" s="14" t="s">
        <v>138</v>
      </c>
      <c r="BE178" s="209">
        <f>IF(O178="základní",K178,0)</f>
        <v>0</v>
      </c>
      <c r="BF178" s="209">
        <f>IF(O178="snížená",K178,0)</f>
        <v>0</v>
      </c>
      <c r="BG178" s="209">
        <f>IF(O178="zákl. přenesená",K178,0)</f>
        <v>0</v>
      </c>
      <c r="BH178" s="209">
        <f>IF(O178="sníž. přenesená",K178,0)</f>
        <v>0</v>
      </c>
      <c r="BI178" s="209">
        <f>IF(O178="nulová",K178,0)</f>
        <v>0</v>
      </c>
      <c r="BJ178" s="14" t="s">
        <v>88</v>
      </c>
      <c r="BK178" s="209">
        <f>ROUND(P178*H178,2)</f>
        <v>0</v>
      </c>
      <c r="BL178" s="14" t="s">
        <v>195</v>
      </c>
      <c r="BM178" s="208" t="s">
        <v>456</v>
      </c>
    </row>
    <row r="179" s="2" customFormat="1">
      <c r="A179" s="35"/>
      <c r="B179" s="36"/>
      <c r="C179" s="37"/>
      <c r="D179" s="210" t="s">
        <v>141</v>
      </c>
      <c r="E179" s="37"/>
      <c r="F179" s="211" t="s">
        <v>457</v>
      </c>
      <c r="G179" s="37"/>
      <c r="H179" s="37"/>
      <c r="I179" s="212"/>
      <c r="J179" s="212"/>
      <c r="K179" s="37"/>
      <c r="L179" s="37"/>
      <c r="M179" s="41"/>
      <c r="N179" s="213"/>
      <c r="O179" s="214"/>
      <c r="P179" s="88"/>
      <c r="Q179" s="88"/>
      <c r="R179" s="88"/>
      <c r="S179" s="88"/>
      <c r="T179" s="88"/>
      <c r="U179" s="88"/>
      <c r="V179" s="88"/>
      <c r="W179" s="88"/>
      <c r="X179" s="88"/>
      <c r="Y179" s="89"/>
      <c r="Z179" s="35"/>
      <c r="AA179" s="35"/>
      <c r="AB179" s="35"/>
      <c r="AC179" s="35"/>
      <c r="AD179" s="35"/>
      <c r="AE179" s="35"/>
      <c r="AT179" s="14" t="s">
        <v>141</v>
      </c>
      <c r="AU179" s="14" t="s">
        <v>90</v>
      </c>
    </row>
    <row r="180" s="2" customFormat="1">
      <c r="A180" s="35"/>
      <c r="B180" s="36"/>
      <c r="C180" s="37"/>
      <c r="D180" s="250" t="s">
        <v>364</v>
      </c>
      <c r="E180" s="37"/>
      <c r="F180" s="251" t="s">
        <v>458</v>
      </c>
      <c r="G180" s="37"/>
      <c r="H180" s="37"/>
      <c r="I180" s="212"/>
      <c r="J180" s="212"/>
      <c r="K180" s="37"/>
      <c r="L180" s="37"/>
      <c r="M180" s="41"/>
      <c r="N180" s="213"/>
      <c r="O180" s="214"/>
      <c r="P180" s="88"/>
      <c r="Q180" s="88"/>
      <c r="R180" s="88"/>
      <c r="S180" s="88"/>
      <c r="T180" s="88"/>
      <c r="U180" s="88"/>
      <c r="V180" s="88"/>
      <c r="W180" s="88"/>
      <c r="X180" s="88"/>
      <c r="Y180" s="89"/>
      <c r="Z180" s="35"/>
      <c r="AA180" s="35"/>
      <c r="AB180" s="35"/>
      <c r="AC180" s="35"/>
      <c r="AD180" s="35"/>
      <c r="AE180" s="35"/>
      <c r="AT180" s="14" t="s">
        <v>364</v>
      </c>
      <c r="AU180" s="14" t="s">
        <v>90</v>
      </c>
    </row>
    <row r="181" s="2" customFormat="1" ht="24.15" customHeight="1">
      <c r="A181" s="35"/>
      <c r="B181" s="36"/>
      <c r="C181" s="194" t="s">
        <v>207</v>
      </c>
      <c r="D181" s="194" t="s">
        <v>132</v>
      </c>
      <c r="E181" s="195" t="s">
        <v>459</v>
      </c>
      <c r="F181" s="196" t="s">
        <v>460</v>
      </c>
      <c r="G181" s="197" t="s">
        <v>455</v>
      </c>
      <c r="H181" s="198">
        <v>12</v>
      </c>
      <c r="I181" s="199"/>
      <c r="J181" s="200"/>
      <c r="K181" s="201">
        <f>ROUND(P181*H181,2)</f>
        <v>0</v>
      </c>
      <c r="L181" s="196" t="s">
        <v>361</v>
      </c>
      <c r="M181" s="202"/>
      <c r="N181" s="203" t="s">
        <v>1</v>
      </c>
      <c r="O181" s="204" t="s">
        <v>43</v>
      </c>
      <c r="P181" s="205">
        <f>I181+J181</f>
        <v>0</v>
      </c>
      <c r="Q181" s="205">
        <f>ROUND(I181*H181,2)</f>
        <v>0</v>
      </c>
      <c r="R181" s="205">
        <f>ROUND(J181*H181,2)</f>
        <v>0</v>
      </c>
      <c r="S181" s="88"/>
      <c r="T181" s="206">
        <f>S181*H181</f>
        <v>0</v>
      </c>
      <c r="U181" s="206">
        <v>0.00050000000000000001</v>
      </c>
      <c r="V181" s="206">
        <f>U181*H181</f>
        <v>0.0060000000000000001</v>
      </c>
      <c r="W181" s="206">
        <v>0</v>
      </c>
      <c r="X181" s="206">
        <f>W181*H181</f>
        <v>0</v>
      </c>
      <c r="Y181" s="207" t="s">
        <v>1</v>
      </c>
      <c r="Z181" s="35"/>
      <c r="AA181" s="35"/>
      <c r="AB181" s="35"/>
      <c r="AC181" s="35"/>
      <c r="AD181" s="35"/>
      <c r="AE181" s="35"/>
      <c r="AR181" s="208" t="s">
        <v>368</v>
      </c>
      <c r="AT181" s="208" t="s">
        <v>132</v>
      </c>
      <c r="AU181" s="208" t="s">
        <v>90</v>
      </c>
      <c r="AY181" s="14" t="s">
        <v>138</v>
      </c>
      <c r="BE181" s="209">
        <f>IF(O181="základní",K181,0)</f>
        <v>0</v>
      </c>
      <c r="BF181" s="209">
        <f>IF(O181="snížená",K181,0)</f>
        <v>0</v>
      </c>
      <c r="BG181" s="209">
        <f>IF(O181="zákl. přenesená",K181,0)</f>
        <v>0</v>
      </c>
      <c r="BH181" s="209">
        <f>IF(O181="sníž. přenesená",K181,0)</f>
        <v>0</v>
      </c>
      <c r="BI181" s="209">
        <f>IF(O181="nulová",K181,0)</f>
        <v>0</v>
      </c>
      <c r="BJ181" s="14" t="s">
        <v>88</v>
      </c>
      <c r="BK181" s="209">
        <f>ROUND(P181*H181,2)</f>
        <v>0</v>
      </c>
      <c r="BL181" s="14" t="s">
        <v>195</v>
      </c>
      <c r="BM181" s="208" t="s">
        <v>461</v>
      </c>
    </row>
    <row r="182" s="2" customFormat="1">
      <c r="A182" s="35"/>
      <c r="B182" s="36"/>
      <c r="C182" s="37"/>
      <c r="D182" s="210" t="s">
        <v>141</v>
      </c>
      <c r="E182" s="37"/>
      <c r="F182" s="211" t="s">
        <v>460</v>
      </c>
      <c r="G182" s="37"/>
      <c r="H182" s="37"/>
      <c r="I182" s="212"/>
      <c r="J182" s="212"/>
      <c r="K182" s="37"/>
      <c r="L182" s="37"/>
      <c r="M182" s="41"/>
      <c r="N182" s="213"/>
      <c r="O182" s="214"/>
      <c r="P182" s="88"/>
      <c r="Q182" s="88"/>
      <c r="R182" s="88"/>
      <c r="S182" s="88"/>
      <c r="T182" s="88"/>
      <c r="U182" s="88"/>
      <c r="V182" s="88"/>
      <c r="W182" s="88"/>
      <c r="X182" s="88"/>
      <c r="Y182" s="89"/>
      <c r="Z182" s="35"/>
      <c r="AA182" s="35"/>
      <c r="AB182" s="35"/>
      <c r="AC182" s="35"/>
      <c r="AD182" s="35"/>
      <c r="AE182" s="35"/>
      <c r="AT182" s="14" t="s">
        <v>141</v>
      </c>
      <c r="AU182" s="14" t="s">
        <v>90</v>
      </c>
    </row>
    <row r="183" s="2" customFormat="1" ht="37.8" customHeight="1">
      <c r="A183" s="35"/>
      <c r="B183" s="36"/>
      <c r="C183" s="230" t="s">
        <v>238</v>
      </c>
      <c r="D183" s="230" t="s">
        <v>245</v>
      </c>
      <c r="E183" s="231" t="s">
        <v>462</v>
      </c>
      <c r="F183" s="232" t="s">
        <v>463</v>
      </c>
      <c r="G183" s="233" t="s">
        <v>135</v>
      </c>
      <c r="H183" s="234">
        <v>2</v>
      </c>
      <c r="I183" s="235"/>
      <c r="J183" s="235"/>
      <c r="K183" s="236">
        <f>ROUND(P183*H183,2)</f>
        <v>0</v>
      </c>
      <c r="L183" s="232" t="s">
        <v>361</v>
      </c>
      <c r="M183" s="41"/>
      <c r="N183" s="237" t="s">
        <v>1</v>
      </c>
      <c r="O183" s="204" t="s">
        <v>43</v>
      </c>
      <c r="P183" s="205">
        <f>I183+J183</f>
        <v>0</v>
      </c>
      <c r="Q183" s="205">
        <f>ROUND(I183*H183,2)</f>
        <v>0</v>
      </c>
      <c r="R183" s="205">
        <f>ROUND(J183*H183,2)</f>
        <v>0</v>
      </c>
      <c r="S183" s="88"/>
      <c r="T183" s="206">
        <f>S183*H183</f>
        <v>0</v>
      </c>
      <c r="U183" s="206">
        <v>0</v>
      </c>
      <c r="V183" s="206">
        <f>U183*H183</f>
        <v>0</v>
      </c>
      <c r="W183" s="206">
        <v>0</v>
      </c>
      <c r="X183" s="206">
        <f>W183*H183</f>
        <v>0</v>
      </c>
      <c r="Y183" s="207" t="s">
        <v>1</v>
      </c>
      <c r="Z183" s="35"/>
      <c r="AA183" s="35"/>
      <c r="AB183" s="35"/>
      <c r="AC183" s="35"/>
      <c r="AD183" s="35"/>
      <c r="AE183" s="35"/>
      <c r="AR183" s="208" t="s">
        <v>195</v>
      </c>
      <c r="AT183" s="208" t="s">
        <v>245</v>
      </c>
      <c r="AU183" s="208" t="s">
        <v>90</v>
      </c>
      <c r="AY183" s="14" t="s">
        <v>138</v>
      </c>
      <c r="BE183" s="209">
        <f>IF(O183="základní",K183,0)</f>
        <v>0</v>
      </c>
      <c r="BF183" s="209">
        <f>IF(O183="snížená",K183,0)</f>
        <v>0</v>
      </c>
      <c r="BG183" s="209">
        <f>IF(O183="zákl. přenesená",K183,0)</f>
        <v>0</v>
      </c>
      <c r="BH183" s="209">
        <f>IF(O183="sníž. přenesená",K183,0)</f>
        <v>0</v>
      </c>
      <c r="BI183" s="209">
        <f>IF(O183="nulová",K183,0)</f>
        <v>0</v>
      </c>
      <c r="BJ183" s="14" t="s">
        <v>88</v>
      </c>
      <c r="BK183" s="209">
        <f>ROUND(P183*H183,2)</f>
        <v>0</v>
      </c>
      <c r="BL183" s="14" t="s">
        <v>195</v>
      </c>
      <c r="BM183" s="208" t="s">
        <v>464</v>
      </c>
    </row>
    <row r="184" s="2" customFormat="1">
      <c r="A184" s="35"/>
      <c r="B184" s="36"/>
      <c r="C184" s="37"/>
      <c r="D184" s="210" t="s">
        <v>141</v>
      </c>
      <c r="E184" s="37"/>
      <c r="F184" s="211" t="s">
        <v>465</v>
      </c>
      <c r="G184" s="37"/>
      <c r="H184" s="37"/>
      <c r="I184" s="212"/>
      <c r="J184" s="212"/>
      <c r="K184" s="37"/>
      <c r="L184" s="37"/>
      <c r="M184" s="41"/>
      <c r="N184" s="213"/>
      <c r="O184" s="214"/>
      <c r="P184" s="88"/>
      <c r="Q184" s="88"/>
      <c r="R184" s="88"/>
      <c r="S184" s="88"/>
      <c r="T184" s="88"/>
      <c r="U184" s="88"/>
      <c r="V184" s="88"/>
      <c r="W184" s="88"/>
      <c r="X184" s="88"/>
      <c r="Y184" s="89"/>
      <c r="Z184" s="35"/>
      <c r="AA184" s="35"/>
      <c r="AB184" s="35"/>
      <c r="AC184" s="35"/>
      <c r="AD184" s="35"/>
      <c r="AE184" s="35"/>
      <c r="AT184" s="14" t="s">
        <v>141</v>
      </c>
      <c r="AU184" s="14" t="s">
        <v>90</v>
      </c>
    </row>
    <row r="185" s="2" customFormat="1">
      <c r="A185" s="35"/>
      <c r="B185" s="36"/>
      <c r="C185" s="37"/>
      <c r="D185" s="250" t="s">
        <v>364</v>
      </c>
      <c r="E185" s="37"/>
      <c r="F185" s="251" t="s">
        <v>466</v>
      </c>
      <c r="G185" s="37"/>
      <c r="H185" s="37"/>
      <c r="I185" s="212"/>
      <c r="J185" s="212"/>
      <c r="K185" s="37"/>
      <c r="L185" s="37"/>
      <c r="M185" s="41"/>
      <c r="N185" s="213"/>
      <c r="O185" s="214"/>
      <c r="P185" s="88"/>
      <c r="Q185" s="88"/>
      <c r="R185" s="88"/>
      <c r="S185" s="88"/>
      <c r="T185" s="88"/>
      <c r="U185" s="88"/>
      <c r="V185" s="88"/>
      <c r="W185" s="88"/>
      <c r="X185" s="88"/>
      <c r="Y185" s="89"/>
      <c r="Z185" s="35"/>
      <c r="AA185" s="35"/>
      <c r="AB185" s="35"/>
      <c r="AC185" s="35"/>
      <c r="AD185" s="35"/>
      <c r="AE185" s="35"/>
      <c r="AT185" s="14" t="s">
        <v>364</v>
      </c>
      <c r="AU185" s="14" t="s">
        <v>90</v>
      </c>
    </row>
    <row r="186" s="2" customFormat="1" ht="24.15" customHeight="1">
      <c r="A186" s="35"/>
      <c r="B186" s="36"/>
      <c r="C186" s="194" t="s">
        <v>467</v>
      </c>
      <c r="D186" s="194" t="s">
        <v>132</v>
      </c>
      <c r="E186" s="195" t="s">
        <v>468</v>
      </c>
      <c r="F186" s="196" t="s">
        <v>469</v>
      </c>
      <c r="G186" s="197" t="s">
        <v>135</v>
      </c>
      <c r="H186" s="198">
        <v>2</v>
      </c>
      <c r="I186" s="199"/>
      <c r="J186" s="200"/>
      <c r="K186" s="201">
        <f>ROUND(P186*H186,2)</f>
        <v>0</v>
      </c>
      <c r="L186" s="196" t="s">
        <v>361</v>
      </c>
      <c r="M186" s="202"/>
      <c r="N186" s="203" t="s">
        <v>1</v>
      </c>
      <c r="O186" s="204" t="s">
        <v>43</v>
      </c>
      <c r="P186" s="205">
        <f>I186+J186</f>
        <v>0</v>
      </c>
      <c r="Q186" s="205">
        <f>ROUND(I186*H186,2)</f>
        <v>0</v>
      </c>
      <c r="R186" s="205">
        <f>ROUND(J186*H186,2)</f>
        <v>0</v>
      </c>
      <c r="S186" s="88"/>
      <c r="T186" s="206">
        <f>S186*H186</f>
        <v>0</v>
      </c>
      <c r="U186" s="206">
        <v>0.00020000000000000001</v>
      </c>
      <c r="V186" s="206">
        <f>U186*H186</f>
        <v>0.00040000000000000002</v>
      </c>
      <c r="W186" s="206">
        <v>0</v>
      </c>
      <c r="X186" s="206">
        <f>W186*H186</f>
        <v>0</v>
      </c>
      <c r="Y186" s="207" t="s">
        <v>1</v>
      </c>
      <c r="Z186" s="35"/>
      <c r="AA186" s="35"/>
      <c r="AB186" s="35"/>
      <c r="AC186" s="35"/>
      <c r="AD186" s="35"/>
      <c r="AE186" s="35"/>
      <c r="AR186" s="208" t="s">
        <v>368</v>
      </c>
      <c r="AT186" s="208" t="s">
        <v>132</v>
      </c>
      <c r="AU186" s="208" t="s">
        <v>90</v>
      </c>
      <c r="AY186" s="14" t="s">
        <v>138</v>
      </c>
      <c r="BE186" s="209">
        <f>IF(O186="základní",K186,0)</f>
        <v>0</v>
      </c>
      <c r="BF186" s="209">
        <f>IF(O186="snížená",K186,0)</f>
        <v>0</v>
      </c>
      <c r="BG186" s="209">
        <f>IF(O186="zákl. přenesená",K186,0)</f>
        <v>0</v>
      </c>
      <c r="BH186" s="209">
        <f>IF(O186="sníž. přenesená",K186,0)</f>
        <v>0</v>
      </c>
      <c r="BI186" s="209">
        <f>IF(O186="nulová",K186,0)</f>
        <v>0</v>
      </c>
      <c r="BJ186" s="14" t="s">
        <v>88</v>
      </c>
      <c r="BK186" s="209">
        <f>ROUND(P186*H186,2)</f>
        <v>0</v>
      </c>
      <c r="BL186" s="14" t="s">
        <v>195</v>
      </c>
      <c r="BM186" s="208" t="s">
        <v>470</v>
      </c>
    </row>
    <row r="187" s="2" customFormat="1">
      <c r="A187" s="35"/>
      <c r="B187" s="36"/>
      <c r="C187" s="37"/>
      <c r="D187" s="210" t="s">
        <v>141</v>
      </c>
      <c r="E187" s="37"/>
      <c r="F187" s="211" t="s">
        <v>469</v>
      </c>
      <c r="G187" s="37"/>
      <c r="H187" s="37"/>
      <c r="I187" s="212"/>
      <c r="J187" s="212"/>
      <c r="K187" s="37"/>
      <c r="L187" s="37"/>
      <c r="M187" s="41"/>
      <c r="N187" s="213"/>
      <c r="O187" s="214"/>
      <c r="P187" s="88"/>
      <c r="Q187" s="88"/>
      <c r="R187" s="88"/>
      <c r="S187" s="88"/>
      <c r="T187" s="88"/>
      <c r="U187" s="88"/>
      <c r="V187" s="88"/>
      <c r="W187" s="88"/>
      <c r="X187" s="88"/>
      <c r="Y187" s="89"/>
      <c r="Z187" s="35"/>
      <c r="AA187" s="35"/>
      <c r="AB187" s="35"/>
      <c r="AC187" s="35"/>
      <c r="AD187" s="35"/>
      <c r="AE187" s="35"/>
      <c r="AT187" s="14" t="s">
        <v>141</v>
      </c>
      <c r="AU187" s="14" t="s">
        <v>90</v>
      </c>
    </row>
    <row r="188" s="2" customFormat="1" ht="24.15" customHeight="1">
      <c r="A188" s="35"/>
      <c r="B188" s="36"/>
      <c r="C188" s="230" t="s">
        <v>293</v>
      </c>
      <c r="D188" s="230" t="s">
        <v>245</v>
      </c>
      <c r="E188" s="231" t="s">
        <v>471</v>
      </c>
      <c r="F188" s="232" t="s">
        <v>472</v>
      </c>
      <c r="G188" s="233" t="s">
        <v>135</v>
      </c>
      <c r="H188" s="234">
        <v>1</v>
      </c>
      <c r="I188" s="235"/>
      <c r="J188" s="235"/>
      <c r="K188" s="236">
        <f>ROUND(P188*H188,2)</f>
        <v>0</v>
      </c>
      <c r="L188" s="232" t="s">
        <v>361</v>
      </c>
      <c r="M188" s="41"/>
      <c r="N188" s="237" t="s">
        <v>1</v>
      </c>
      <c r="O188" s="204" t="s">
        <v>43</v>
      </c>
      <c r="P188" s="205">
        <f>I188+J188</f>
        <v>0</v>
      </c>
      <c r="Q188" s="205">
        <f>ROUND(I188*H188,2)</f>
        <v>0</v>
      </c>
      <c r="R188" s="205">
        <f>ROUND(J188*H188,2)</f>
        <v>0</v>
      </c>
      <c r="S188" s="88"/>
      <c r="T188" s="206">
        <f>S188*H188</f>
        <v>0</v>
      </c>
      <c r="U188" s="206">
        <v>0</v>
      </c>
      <c r="V188" s="206">
        <f>U188*H188</f>
        <v>0</v>
      </c>
      <c r="W188" s="206">
        <v>0</v>
      </c>
      <c r="X188" s="206">
        <f>W188*H188</f>
        <v>0</v>
      </c>
      <c r="Y188" s="207" t="s">
        <v>1</v>
      </c>
      <c r="Z188" s="35"/>
      <c r="AA188" s="35"/>
      <c r="AB188" s="35"/>
      <c r="AC188" s="35"/>
      <c r="AD188" s="35"/>
      <c r="AE188" s="35"/>
      <c r="AR188" s="208" t="s">
        <v>195</v>
      </c>
      <c r="AT188" s="208" t="s">
        <v>245</v>
      </c>
      <c r="AU188" s="208" t="s">
        <v>90</v>
      </c>
      <c r="AY188" s="14" t="s">
        <v>138</v>
      </c>
      <c r="BE188" s="209">
        <f>IF(O188="základní",K188,0)</f>
        <v>0</v>
      </c>
      <c r="BF188" s="209">
        <f>IF(O188="snížená",K188,0)</f>
        <v>0</v>
      </c>
      <c r="BG188" s="209">
        <f>IF(O188="zákl. přenesená",K188,0)</f>
        <v>0</v>
      </c>
      <c r="BH188" s="209">
        <f>IF(O188="sníž. přenesená",K188,0)</f>
        <v>0</v>
      </c>
      <c r="BI188" s="209">
        <f>IF(O188="nulová",K188,0)</f>
        <v>0</v>
      </c>
      <c r="BJ188" s="14" t="s">
        <v>88</v>
      </c>
      <c r="BK188" s="209">
        <f>ROUND(P188*H188,2)</f>
        <v>0</v>
      </c>
      <c r="BL188" s="14" t="s">
        <v>195</v>
      </c>
      <c r="BM188" s="208" t="s">
        <v>473</v>
      </c>
    </row>
    <row r="189" s="2" customFormat="1">
      <c r="A189" s="35"/>
      <c r="B189" s="36"/>
      <c r="C189" s="37"/>
      <c r="D189" s="210" t="s">
        <v>141</v>
      </c>
      <c r="E189" s="37"/>
      <c r="F189" s="211" t="s">
        <v>474</v>
      </c>
      <c r="G189" s="37"/>
      <c r="H189" s="37"/>
      <c r="I189" s="212"/>
      <c r="J189" s="212"/>
      <c r="K189" s="37"/>
      <c r="L189" s="37"/>
      <c r="M189" s="41"/>
      <c r="N189" s="213"/>
      <c r="O189" s="214"/>
      <c r="P189" s="88"/>
      <c r="Q189" s="88"/>
      <c r="R189" s="88"/>
      <c r="S189" s="88"/>
      <c r="T189" s="88"/>
      <c r="U189" s="88"/>
      <c r="V189" s="88"/>
      <c r="W189" s="88"/>
      <c r="X189" s="88"/>
      <c r="Y189" s="89"/>
      <c r="Z189" s="35"/>
      <c r="AA189" s="35"/>
      <c r="AB189" s="35"/>
      <c r="AC189" s="35"/>
      <c r="AD189" s="35"/>
      <c r="AE189" s="35"/>
      <c r="AT189" s="14" t="s">
        <v>141</v>
      </c>
      <c r="AU189" s="14" t="s">
        <v>90</v>
      </c>
    </row>
    <row r="190" s="2" customFormat="1">
      <c r="A190" s="35"/>
      <c r="B190" s="36"/>
      <c r="C190" s="37"/>
      <c r="D190" s="250" t="s">
        <v>364</v>
      </c>
      <c r="E190" s="37"/>
      <c r="F190" s="251" t="s">
        <v>475</v>
      </c>
      <c r="G190" s="37"/>
      <c r="H190" s="37"/>
      <c r="I190" s="212"/>
      <c r="J190" s="212"/>
      <c r="K190" s="37"/>
      <c r="L190" s="37"/>
      <c r="M190" s="41"/>
      <c r="N190" s="213"/>
      <c r="O190" s="214"/>
      <c r="P190" s="88"/>
      <c r="Q190" s="88"/>
      <c r="R190" s="88"/>
      <c r="S190" s="88"/>
      <c r="T190" s="88"/>
      <c r="U190" s="88"/>
      <c r="V190" s="88"/>
      <c r="W190" s="88"/>
      <c r="X190" s="88"/>
      <c r="Y190" s="89"/>
      <c r="Z190" s="35"/>
      <c r="AA190" s="35"/>
      <c r="AB190" s="35"/>
      <c r="AC190" s="35"/>
      <c r="AD190" s="35"/>
      <c r="AE190" s="35"/>
      <c r="AT190" s="14" t="s">
        <v>364</v>
      </c>
      <c r="AU190" s="14" t="s">
        <v>90</v>
      </c>
    </row>
    <row r="191" s="2" customFormat="1">
      <c r="A191" s="35"/>
      <c r="B191" s="36"/>
      <c r="C191" s="194" t="s">
        <v>261</v>
      </c>
      <c r="D191" s="194" t="s">
        <v>132</v>
      </c>
      <c r="E191" s="195" t="s">
        <v>476</v>
      </c>
      <c r="F191" s="196" t="s">
        <v>477</v>
      </c>
      <c r="G191" s="197" t="s">
        <v>135</v>
      </c>
      <c r="H191" s="198">
        <v>1</v>
      </c>
      <c r="I191" s="199"/>
      <c r="J191" s="200"/>
      <c r="K191" s="201">
        <f>ROUND(P191*H191,2)</f>
        <v>0</v>
      </c>
      <c r="L191" s="196" t="s">
        <v>361</v>
      </c>
      <c r="M191" s="202"/>
      <c r="N191" s="203" t="s">
        <v>1</v>
      </c>
      <c r="O191" s="204" t="s">
        <v>43</v>
      </c>
      <c r="P191" s="205">
        <f>I191+J191</f>
        <v>0</v>
      </c>
      <c r="Q191" s="205">
        <f>ROUND(I191*H191,2)</f>
        <v>0</v>
      </c>
      <c r="R191" s="205">
        <f>ROUND(J191*H191,2)</f>
        <v>0</v>
      </c>
      <c r="S191" s="88"/>
      <c r="T191" s="206">
        <f>S191*H191</f>
        <v>0</v>
      </c>
      <c r="U191" s="206">
        <v>0.034000000000000002</v>
      </c>
      <c r="V191" s="206">
        <f>U191*H191</f>
        <v>0.034000000000000002</v>
      </c>
      <c r="W191" s="206">
        <v>0</v>
      </c>
      <c r="X191" s="206">
        <f>W191*H191</f>
        <v>0</v>
      </c>
      <c r="Y191" s="207" t="s">
        <v>1</v>
      </c>
      <c r="Z191" s="35"/>
      <c r="AA191" s="35"/>
      <c r="AB191" s="35"/>
      <c r="AC191" s="35"/>
      <c r="AD191" s="35"/>
      <c r="AE191" s="35"/>
      <c r="AR191" s="208" t="s">
        <v>368</v>
      </c>
      <c r="AT191" s="208" t="s">
        <v>132</v>
      </c>
      <c r="AU191" s="208" t="s">
        <v>90</v>
      </c>
      <c r="AY191" s="14" t="s">
        <v>138</v>
      </c>
      <c r="BE191" s="209">
        <f>IF(O191="základní",K191,0)</f>
        <v>0</v>
      </c>
      <c r="BF191" s="209">
        <f>IF(O191="snížená",K191,0)</f>
        <v>0</v>
      </c>
      <c r="BG191" s="209">
        <f>IF(O191="zákl. přenesená",K191,0)</f>
        <v>0</v>
      </c>
      <c r="BH191" s="209">
        <f>IF(O191="sníž. přenesená",K191,0)</f>
        <v>0</v>
      </c>
      <c r="BI191" s="209">
        <f>IF(O191="nulová",K191,0)</f>
        <v>0</v>
      </c>
      <c r="BJ191" s="14" t="s">
        <v>88</v>
      </c>
      <c r="BK191" s="209">
        <f>ROUND(P191*H191,2)</f>
        <v>0</v>
      </c>
      <c r="BL191" s="14" t="s">
        <v>195</v>
      </c>
      <c r="BM191" s="208" t="s">
        <v>478</v>
      </c>
    </row>
    <row r="192" s="2" customFormat="1">
      <c r="A192" s="35"/>
      <c r="B192" s="36"/>
      <c r="C192" s="37"/>
      <c r="D192" s="210" t="s">
        <v>141</v>
      </c>
      <c r="E192" s="37"/>
      <c r="F192" s="211" t="s">
        <v>477</v>
      </c>
      <c r="G192" s="37"/>
      <c r="H192" s="37"/>
      <c r="I192" s="212"/>
      <c r="J192" s="212"/>
      <c r="K192" s="37"/>
      <c r="L192" s="37"/>
      <c r="M192" s="41"/>
      <c r="N192" s="213"/>
      <c r="O192" s="214"/>
      <c r="P192" s="88"/>
      <c r="Q192" s="88"/>
      <c r="R192" s="88"/>
      <c r="S192" s="88"/>
      <c r="T192" s="88"/>
      <c r="U192" s="88"/>
      <c r="V192" s="88"/>
      <c r="W192" s="88"/>
      <c r="X192" s="88"/>
      <c r="Y192" s="89"/>
      <c r="Z192" s="35"/>
      <c r="AA192" s="35"/>
      <c r="AB192" s="35"/>
      <c r="AC192" s="35"/>
      <c r="AD192" s="35"/>
      <c r="AE192" s="35"/>
      <c r="AT192" s="14" t="s">
        <v>141</v>
      </c>
      <c r="AU192" s="14" t="s">
        <v>90</v>
      </c>
    </row>
    <row r="193" s="2" customFormat="1" ht="24.15" customHeight="1">
      <c r="A193" s="35"/>
      <c r="B193" s="36"/>
      <c r="C193" s="230" t="s">
        <v>226</v>
      </c>
      <c r="D193" s="230" t="s">
        <v>245</v>
      </c>
      <c r="E193" s="231" t="s">
        <v>479</v>
      </c>
      <c r="F193" s="232" t="s">
        <v>480</v>
      </c>
      <c r="G193" s="233" t="s">
        <v>135</v>
      </c>
      <c r="H193" s="234">
        <v>2</v>
      </c>
      <c r="I193" s="235"/>
      <c r="J193" s="235"/>
      <c r="K193" s="236">
        <f>ROUND(P193*H193,2)</f>
        <v>0</v>
      </c>
      <c r="L193" s="232" t="s">
        <v>361</v>
      </c>
      <c r="M193" s="41"/>
      <c r="N193" s="237" t="s">
        <v>1</v>
      </c>
      <c r="O193" s="204" t="s">
        <v>43</v>
      </c>
      <c r="P193" s="205">
        <f>I193+J193</f>
        <v>0</v>
      </c>
      <c r="Q193" s="205">
        <f>ROUND(I193*H193,2)</f>
        <v>0</v>
      </c>
      <c r="R193" s="205">
        <f>ROUND(J193*H193,2)</f>
        <v>0</v>
      </c>
      <c r="S193" s="88"/>
      <c r="T193" s="206">
        <f>S193*H193</f>
        <v>0</v>
      </c>
      <c r="U193" s="206">
        <v>0</v>
      </c>
      <c r="V193" s="206">
        <f>U193*H193</f>
        <v>0</v>
      </c>
      <c r="W193" s="206">
        <v>0</v>
      </c>
      <c r="X193" s="206">
        <f>W193*H193</f>
        <v>0</v>
      </c>
      <c r="Y193" s="207" t="s">
        <v>1</v>
      </c>
      <c r="Z193" s="35"/>
      <c r="AA193" s="35"/>
      <c r="AB193" s="35"/>
      <c r="AC193" s="35"/>
      <c r="AD193" s="35"/>
      <c r="AE193" s="35"/>
      <c r="AR193" s="208" t="s">
        <v>195</v>
      </c>
      <c r="AT193" s="208" t="s">
        <v>245</v>
      </c>
      <c r="AU193" s="208" t="s">
        <v>90</v>
      </c>
      <c r="AY193" s="14" t="s">
        <v>138</v>
      </c>
      <c r="BE193" s="209">
        <f>IF(O193="základní",K193,0)</f>
        <v>0</v>
      </c>
      <c r="BF193" s="209">
        <f>IF(O193="snížená",K193,0)</f>
        <v>0</v>
      </c>
      <c r="BG193" s="209">
        <f>IF(O193="zákl. přenesená",K193,0)</f>
        <v>0</v>
      </c>
      <c r="BH193" s="209">
        <f>IF(O193="sníž. přenesená",K193,0)</f>
        <v>0</v>
      </c>
      <c r="BI193" s="209">
        <f>IF(O193="nulová",K193,0)</f>
        <v>0</v>
      </c>
      <c r="BJ193" s="14" t="s">
        <v>88</v>
      </c>
      <c r="BK193" s="209">
        <f>ROUND(P193*H193,2)</f>
        <v>0</v>
      </c>
      <c r="BL193" s="14" t="s">
        <v>195</v>
      </c>
      <c r="BM193" s="208" t="s">
        <v>481</v>
      </c>
    </row>
    <row r="194" s="2" customFormat="1">
      <c r="A194" s="35"/>
      <c r="B194" s="36"/>
      <c r="C194" s="37"/>
      <c r="D194" s="210" t="s">
        <v>141</v>
      </c>
      <c r="E194" s="37"/>
      <c r="F194" s="211" t="s">
        <v>482</v>
      </c>
      <c r="G194" s="37"/>
      <c r="H194" s="37"/>
      <c r="I194" s="212"/>
      <c r="J194" s="212"/>
      <c r="K194" s="37"/>
      <c r="L194" s="37"/>
      <c r="M194" s="41"/>
      <c r="N194" s="213"/>
      <c r="O194" s="214"/>
      <c r="P194" s="88"/>
      <c r="Q194" s="88"/>
      <c r="R194" s="88"/>
      <c r="S194" s="88"/>
      <c r="T194" s="88"/>
      <c r="U194" s="88"/>
      <c r="V194" s="88"/>
      <c r="W194" s="88"/>
      <c r="X194" s="88"/>
      <c r="Y194" s="89"/>
      <c r="Z194" s="35"/>
      <c r="AA194" s="35"/>
      <c r="AB194" s="35"/>
      <c r="AC194" s="35"/>
      <c r="AD194" s="35"/>
      <c r="AE194" s="35"/>
      <c r="AT194" s="14" t="s">
        <v>141</v>
      </c>
      <c r="AU194" s="14" t="s">
        <v>90</v>
      </c>
    </row>
    <row r="195" s="2" customFormat="1">
      <c r="A195" s="35"/>
      <c r="B195" s="36"/>
      <c r="C195" s="37"/>
      <c r="D195" s="250" t="s">
        <v>364</v>
      </c>
      <c r="E195" s="37"/>
      <c r="F195" s="251" t="s">
        <v>483</v>
      </c>
      <c r="G195" s="37"/>
      <c r="H195" s="37"/>
      <c r="I195" s="212"/>
      <c r="J195" s="212"/>
      <c r="K195" s="37"/>
      <c r="L195" s="37"/>
      <c r="M195" s="41"/>
      <c r="N195" s="213"/>
      <c r="O195" s="214"/>
      <c r="P195" s="88"/>
      <c r="Q195" s="88"/>
      <c r="R195" s="88"/>
      <c r="S195" s="88"/>
      <c r="T195" s="88"/>
      <c r="U195" s="88"/>
      <c r="V195" s="88"/>
      <c r="W195" s="88"/>
      <c r="X195" s="88"/>
      <c r="Y195" s="89"/>
      <c r="Z195" s="35"/>
      <c r="AA195" s="35"/>
      <c r="AB195" s="35"/>
      <c r="AC195" s="35"/>
      <c r="AD195" s="35"/>
      <c r="AE195" s="35"/>
      <c r="AT195" s="14" t="s">
        <v>364</v>
      </c>
      <c r="AU195" s="14" t="s">
        <v>90</v>
      </c>
    </row>
    <row r="196" s="2" customFormat="1" ht="24.15" customHeight="1">
      <c r="A196" s="35"/>
      <c r="B196" s="36"/>
      <c r="C196" s="194" t="s">
        <v>230</v>
      </c>
      <c r="D196" s="194" t="s">
        <v>132</v>
      </c>
      <c r="E196" s="195" t="s">
        <v>484</v>
      </c>
      <c r="F196" s="196" t="s">
        <v>485</v>
      </c>
      <c r="G196" s="197" t="s">
        <v>135</v>
      </c>
      <c r="H196" s="198">
        <v>2</v>
      </c>
      <c r="I196" s="199"/>
      <c r="J196" s="200"/>
      <c r="K196" s="201">
        <f>ROUND(P196*H196,2)</f>
        <v>0</v>
      </c>
      <c r="L196" s="196" t="s">
        <v>361</v>
      </c>
      <c r="M196" s="202"/>
      <c r="N196" s="203" t="s">
        <v>1</v>
      </c>
      <c r="O196" s="204" t="s">
        <v>43</v>
      </c>
      <c r="P196" s="205">
        <f>I196+J196</f>
        <v>0</v>
      </c>
      <c r="Q196" s="205">
        <f>ROUND(I196*H196,2)</f>
        <v>0</v>
      </c>
      <c r="R196" s="205">
        <f>ROUND(J196*H196,2)</f>
        <v>0</v>
      </c>
      <c r="S196" s="88"/>
      <c r="T196" s="206">
        <f>S196*H196</f>
        <v>0</v>
      </c>
      <c r="U196" s="206">
        <v>0.02</v>
      </c>
      <c r="V196" s="206">
        <f>U196*H196</f>
        <v>0.040000000000000001</v>
      </c>
      <c r="W196" s="206">
        <v>0</v>
      </c>
      <c r="X196" s="206">
        <f>W196*H196</f>
        <v>0</v>
      </c>
      <c r="Y196" s="207" t="s">
        <v>1</v>
      </c>
      <c r="Z196" s="35"/>
      <c r="AA196" s="35"/>
      <c r="AB196" s="35"/>
      <c r="AC196" s="35"/>
      <c r="AD196" s="35"/>
      <c r="AE196" s="35"/>
      <c r="AR196" s="208" t="s">
        <v>368</v>
      </c>
      <c r="AT196" s="208" t="s">
        <v>132</v>
      </c>
      <c r="AU196" s="208" t="s">
        <v>90</v>
      </c>
      <c r="AY196" s="14" t="s">
        <v>138</v>
      </c>
      <c r="BE196" s="209">
        <f>IF(O196="základní",K196,0)</f>
        <v>0</v>
      </c>
      <c r="BF196" s="209">
        <f>IF(O196="snížená",K196,0)</f>
        <v>0</v>
      </c>
      <c r="BG196" s="209">
        <f>IF(O196="zákl. přenesená",K196,0)</f>
        <v>0</v>
      </c>
      <c r="BH196" s="209">
        <f>IF(O196="sníž. přenesená",K196,0)</f>
        <v>0</v>
      </c>
      <c r="BI196" s="209">
        <f>IF(O196="nulová",K196,0)</f>
        <v>0</v>
      </c>
      <c r="BJ196" s="14" t="s">
        <v>88</v>
      </c>
      <c r="BK196" s="209">
        <f>ROUND(P196*H196,2)</f>
        <v>0</v>
      </c>
      <c r="BL196" s="14" t="s">
        <v>195</v>
      </c>
      <c r="BM196" s="208" t="s">
        <v>486</v>
      </c>
    </row>
    <row r="197" s="2" customFormat="1">
      <c r="A197" s="35"/>
      <c r="B197" s="36"/>
      <c r="C197" s="37"/>
      <c r="D197" s="210" t="s">
        <v>141</v>
      </c>
      <c r="E197" s="37"/>
      <c r="F197" s="211" t="s">
        <v>485</v>
      </c>
      <c r="G197" s="37"/>
      <c r="H197" s="37"/>
      <c r="I197" s="212"/>
      <c r="J197" s="212"/>
      <c r="K197" s="37"/>
      <c r="L197" s="37"/>
      <c r="M197" s="41"/>
      <c r="N197" s="213"/>
      <c r="O197" s="214"/>
      <c r="P197" s="88"/>
      <c r="Q197" s="88"/>
      <c r="R197" s="88"/>
      <c r="S197" s="88"/>
      <c r="T197" s="88"/>
      <c r="U197" s="88"/>
      <c r="V197" s="88"/>
      <c r="W197" s="88"/>
      <c r="X197" s="88"/>
      <c r="Y197" s="89"/>
      <c r="Z197" s="35"/>
      <c r="AA197" s="35"/>
      <c r="AB197" s="35"/>
      <c r="AC197" s="35"/>
      <c r="AD197" s="35"/>
      <c r="AE197" s="35"/>
      <c r="AT197" s="14" t="s">
        <v>141</v>
      </c>
      <c r="AU197" s="14" t="s">
        <v>90</v>
      </c>
    </row>
    <row r="198" s="2" customFormat="1" ht="24.15" customHeight="1">
      <c r="A198" s="35"/>
      <c r="B198" s="36"/>
      <c r="C198" s="230" t="s">
        <v>266</v>
      </c>
      <c r="D198" s="230" t="s">
        <v>245</v>
      </c>
      <c r="E198" s="231" t="s">
        <v>487</v>
      </c>
      <c r="F198" s="232" t="s">
        <v>488</v>
      </c>
      <c r="G198" s="233" t="s">
        <v>135</v>
      </c>
      <c r="H198" s="234">
        <v>1</v>
      </c>
      <c r="I198" s="235"/>
      <c r="J198" s="235"/>
      <c r="K198" s="236">
        <f>ROUND(P198*H198,2)</f>
        <v>0</v>
      </c>
      <c r="L198" s="232" t="s">
        <v>361</v>
      </c>
      <c r="M198" s="41"/>
      <c r="N198" s="237" t="s">
        <v>1</v>
      </c>
      <c r="O198" s="204" t="s">
        <v>43</v>
      </c>
      <c r="P198" s="205">
        <f>I198+J198</f>
        <v>0</v>
      </c>
      <c r="Q198" s="205">
        <f>ROUND(I198*H198,2)</f>
        <v>0</v>
      </c>
      <c r="R198" s="205">
        <f>ROUND(J198*H198,2)</f>
        <v>0</v>
      </c>
      <c r="S198" s="88"/>
      <c r="T198" s="206">
        <f>S198*H198</f>
        <v>0</v>
      </c>
      <c r="U198" s="206">
        <v>0</v>
      </c>
      <c r="V198" s="206">
        <f>U198*H198</f>
        <v>0</v>
      </c>
      <c r="W198" s="206">
        <v>0</v>
      </c>
      <c r="X198" s="206">
        <f>W198*H198</f>
        <v>0</v>
      </c>
      <c r="Y198" s="207" t="s">
        <v>1</v>
      </c>
      <c r="Z198" s="35"/>
      <c r="AA198" s="35"/>
      <c r="AB198" s="35"/>
      <c r="AC198" s="35"/>
      <c r="AD198" s="35"/>
      <c r="AE198" s="35"/>
      <c r="AR198" s="208" t="s">
        <v>195</v>
      </c>
      <c r="AT198" s="208" t="s">
        <v>245</v>
      </c>
      <c r="AU198" s="208" t="s">
        <v>90</v>
      </c>
      <c r="AY198" s="14" t="s">
        <v>138</v>
      </c>
      <c r="BE198" s="209">
        <f>IF(O198="základní",K198,0)</f>
        <v>0</v>
      </c>
      <c r="BF198" s="209">
        <f>IF(O198="snížená",K198,0)</f>
        <v>0</v>
      </c>
      <c r="BG198" s="209">
        <f>IF(O198="zákl. přenesená",K198,0)</f>
        <v>0</v>
      </c>
      <c r="BH198" s="209">
        <f>IF(O198="sníž. přenesená",K198,0)</f>
        <v>0</v>
      </c>
      <c r="BI198" s="209">
        <f>IF(O198="nulová",K198,0)</f>
        <v>0</v>
      </c>
      <c r="BJ198" s="14" t="s">
        <v>88</v>
      </c>
      <c r="BK198" s="209">
        <f>ROUND(P198*H198,2)</f>
        <v>0</v>
      </c>
      <c r="BL198" s="14" t="s">
        <v>195</v>
      </c>
      <c r="BM198" s="208" t="s">
        <v>489</v>
      </c>
    </row>
    <row r="199" s="2" customFormat="1">
      <c r="A199" s="35"/>
      <c r="B199" s="36"/>
      <c r="C199" s="37"/>
      <c r="D199" s="210" t="s">
        <v>141</v>
      </c>
      <c r="E199" s="37"/>
      <c r="F199" s="211" t="s">
        <v>490</v>
      </c>
      <c r="G199" s="37"/>
      <c r="H199" s="37"/>
      <c r="I199" s="212"/>
      <c r="J199" s="212"/>
      <c r="K199" s="37"/>
      <c r="L199" s="37"/>
      <c r="M199" s="41"/>
      <c r="N199" s="213"/>
      <c r="O199" s="214"/>
      <c r="P199" s="88"/>
      <c r="Q199" s="88"/>
      <c r="R199" s="88"/>
      <c r="S199" s="88"/>
      <c r="T199" s="88"/>
      <c r="U199" s="88"/>
      <c r="V199" s="88"/>
      <c r="W199" s="88"/>
      <c r="X199" s="88"/>
      <c r="Y199" s="89"/>
      <c r="Z199" s="35"/>
      <c r="AA199" s="35"/>
      <c r="AB199" s="35"/>
      <c r="AC199" s="35"/>
      <c r="AD199" s="35"/>
      <c r="AE199" s="35"/>
      <c r="AT199" s="14" t="s">
        <v>141</v>
      </c>
      <c r="AU199" s="14" t="s">
        <v>90</v>
      </c>
    </row>
    <row r="200" s="2" customFormat="1">
      <c r="A200" s="35"/>
      <c r="B200" s="36"/>
      <c r="C200" s="37"/>
      <c r="D200" s="250" t="s">
        <v>364</v>
      </c>
      <c r="E200" s="37"/>
      <c r="F200" s="251" t="s">
        <v>491</v>
      </c>
      <c r="G200" s="37"/>
      <c r="H200" s="37"/>
      <c r="I200" s="212"/>
      <c r="J200" s="212"/>
      <c r="K200" s="37"/>
      <c r="L200" s="37"/>
      <c r="M200" s="41"/>
      <c r="N200" s="213"/>
      <c r="O200" s="214"/>
      <c r="P200" s="88"/>
      <c r="Q200" s="88"/>
      <c r="R200" s="88"/>
      <c r="S200" s="88"/>
      <c r="T200" s="88"/>
      <c r="U200" s="88"/>
      <c r="V200" s="88"/>
      <c r="W200" s="88"/>
      <c r="X200" s="88"/>
      <c r="Y200" s="89"/>
      <c r="Z200" s="35"/>
      <c r="AA200" s="35"/>
      <c r="AB200" s="35"/>
      <c r="AC200" s="35"/>
      <c r="AD200" s="35"/>
      <c r="AE200" s="35"/>
      <c r="AT200" s="14" t="s">
        <v>364</v>
      </c>
      <c r="AU200" s="14" t="s">
        <v>90</v>
      </c>
    </row>
    <row r="201" s="2" customFormat="1" ht="33" customHeight="1">
      <c r="A201" s="35"/>
      <c r="B201" s="36"/>
      <c r="C201" s="194" t="s">
        <v>297</v>
      </c>
      <c r="D201" s="194" t="s">
        <v>132</v>
      </c>
      <c r="E201" s="195" t="s">
        <v>492</v>
      </c>
      <c r="F201" s="196" t="s">
        <v>493</v>
      </c>
      <c r="G201" s="197" t="s">
        <v>135</v>
      </c>
      <c r="H201" s="198">
        <v>1</v>
      </c>
      <c r="I201" s="199"/>
      <c r="J201" s="200"/>
      <c r="K201" s="201">
        <f>ROUND(P201*H201,2)</f>
        <v>0</v>
      </c>
      <c r="L201" s="196" t="s">
        <v>361</v>
      </c>
      <c r="M201" s="202"/>
      <c r="N201" s="203" t="s">
        <v>1</v>
      </c>
      <c r="O201" s="204" t="s">
        <v>43</v>
      </c>
      <c r="P201" s="205">
        <f>I201+J201</f>
        <v>0</v>
      </c>
      <c r="Q201" s="205">
        <f>ROUND(I201*H201,2)</f>
        <v>0</v>
      </c>
      <c r="R201" s="205">
        <f>ROUND(J201*H201,2)</f>
        <v>0</v>
      </c>
      <c r="S201" s="88"/>
      <c r="T201" s="206">
        <f>S201*H201</f>
        <v>0</v>
      </c>
      <c r="U201" s="206">
        <v>0.050000000000000003</v>
      </c>
      <c r="V201" s="206">
        <f>U201*H201</f>
        <v>0.050000000000000003</v>
      </c>
      <c r="W201" s="206">
        <v>0</v>
      </c>
      <c r="X201" s="206">
        <f>W201*H201</f>
        <v>0</v>
      </c>
      <c r="Y201" s="207" t="s">
        <v>1</v>
      </c>
      <c r="Z201" s="35"/>
      <c r="AA201" s="35"/>
      <c r="AB201" s="35"/>
      <c r="AC201" s="35"/>
      <c r="AD201" s="35"/>
      <c r="AE201" s="35"/>
      <c r="AR201" s="208" t="s">
        <v>368</v>
      </c>
      <c r="AT201" s="208" t="s">
        <v>132</v>
      </c>
      <c r="AU201" s="208" t="s">
        <v>90</v>
      </c>
      <c r="AY201" s="14" t="s">
        <v>138</v>
      </c>
      <c r="BE201" s="209">
        <f>IF(O201="základní",K201,0)</f>
        <v>0</v>
      </c>
      <c r="BF201" s="209">
        <f>IF(O201="snížená",K201,0)</f>
        <v>0</v>
      </c>
      <c r="BG201" s="209">
        <f>IF(O201="zákl. přenesená",K201,0)</f>
        <v>0</v>
      </c>
      <c r="BH201" s="209">
        <f>IF(O201="sníž. přenesená",K201,0)</f>
        <v>0</v>
      </c>
      <c r="BI201" s="209">
        <f>IF(O201="nulová",K201,0)</f>
        <v>0</v>
      </c>
      <c r="BJ201" s="14" t="s">
        <v>88</v>
      </c>
      <c r="BK201" s="209">
        <f>ROUND(P201*H201,2)</f>
        <v>0</v>
      </c>
      <c r="BL201" s="14" t="s">
        <v>195</v>
      </c>
      <c r="BM201" s="208" t="s">
        <v>494</v>
      </c>
    </row>
    <row r="202" s="2" customFormat="1">
      <c r="A202" s="35"/>
      <c r="B202" s="36"/>
      <c r="C202" s="37"/>
      <c r="D202" s="210" t="s">
        <v>141</v>
      </c>
      <c r="E202" s="37"/>
      <c r="F202" s="211" t="s">
        <v>493</v>
      </c>
      <c r="G202" s="37"/>
      <c r="H202" s="37"/>
      <c r="I202" s="212"/>
      <c r="J202" s="212"/>
      <c r="K202" s="37"/>
      <c r="L202" s="37"/>
      <c r="M202" s="41"/>
      <c r="N202" s="213"/>
      <c r="O202" s="214"/>
      <c r="P202" s="88"/>
      <c r="Q202" s="88"/>
      <c r="R202" s="88"/>
      <c r="S202" s="88"/>
      <c r="T202" s="88"/>
      <c r="U202" s="88"/>
      <c r="V202" s="88"/>
      <c r="W202" s="88"/>
      <c r="X202" s="88"/>
      <c r="Y202" s="89"/>
      <c r="Z202" s="35"/>
      <c r="AA202" s="35"/>
      <c r="AB202" s="35"/>
      <c r="AC202" s="35"/>
      <c r="AD202" s="35"/>
      <c r="AE202" s="35"/>
      <c r="AT202" s="14" t="s">
        <v>141</v>
      </c>
      <c r="AU202" s="14" t="s">
        <v>90</v>
      </c>
    </row>
    <row r="203" s="2" customFormat="1" ht="24.15" customHeight="1">
      <c r="A203" s="35"/>
      <c r="B203" s="36"/>
      <c r="C203" s="230" t="s">
        <v>495</v>
      </c>
      <c r="D203" s="230" t="s">
        <v>245</v>
      </c>
      <c r="E203" s="231" t="s">
        <v>496</v>
      </c>
      <c r="F203" s="232" t="s">
        <v>497</v>
      </c>
      <c r="G203" s="233" t="s">
        <v>135</v>
      </c>
      <c r="H203" s="234">
        <v>2</v>
      </c>
      <c r="I203" s="235"/>
      <c r="J203" s="235"/>
      <c r="K203" s="236">
        <f>ROUND(P203*H203,2)</f>
        <v>0</v>
      </c>
      <c r="L203" s="232" t="s">
        <v>361</v>
      </c>
      <c r="M203" s="41"/>
      <c r="N203" s="237" t="s">
        <v>1</v>
      </c>
      <c r="O203" s="204" t="s">
        <v>43</v>
      </c>
      <c r="P203" s="205">
        <f>I203+J203</f>
        <v>0</v>
      </c>
      <c r="Q203" s="205">
        <f>ROUND(I203*H203,2)</f>
        <v>0</v>
      </c>
      <c r="R203" s="205">
        <f>ROUND(J203*H203,2)</f>
        <v>0</v>
      </c>
      <c r="S203" s="88"/>
      <c r="T203" s="206">
        <f>S203*H203</f>
        <v>0</v>
      </c>
      <c r="U203" s="206">
        <v>0</v>
      </c>
      <c r="V203" s="206">
        <f>U203*H203</f>
        <v>0</v>
      </c>
      <c r="W203" s="206">
        <v>0</v>
      </c>
      <c r="X203" s="206">
        <f>W203*H203</f>
        <v>0</v>
      </c>
      <c r="Y203" s="207" t="s">
        <v>1</v>
      </c>
      <c r="Z203" s="35"/>
      <c r="AA203" s="35"/>
      <c r="AB203" s="35"/>
      <c r="AC203" s="35"/>
      <c r="AD203" s="35"/>
      <c r="AE203" s="35"/>
      <c r="AR203" s="208" t="s">
        <v>195</v>
      </c>
      <c r="AT203" s="208" t="s">
        <v>245</v>
      </c>
      <c r="AU203" s="208" t="s">
        <v>90</v>
      </c>
      <c r="AY203" s="14" t="s">
        <v>138</v>
      </c>
      <c r="BE203" s="209">
        <f>IF(O203="základní",K203,0)</f>
        <v>0</v>
      </c>
      <c r="BF203" s="209">
        <f>IF(O203="snížená",K203,0)</f>
        <v>0</v>
      </c>
      <c r="BG203" s="209">
        <f>IF(O203="zákl. přenesená",K203,0)</f>
        <v>0</v>
      </c>
      <c r="BH203" s="209">
        <f>IF(O203="sníž. přenesená",K203,0)</f>
        <v>0</v>
      </c>
      <c r="BI203" s="209">
        <f>IF(O203="nulová",K203,0)</f>
        <v>0</v>
      </c>
      <c r="BJ203" s="14" t="s">
        <v>88</v>
      </c>
      <c r="BK203" s="209">
        <f>ROUND(P203*H203,2)</f>
        <v>0</v>
      </c>
      <c r="BL203" s="14" t="s">
        <v>195</v>
      </c>
      <c r="BM203" s="208" t="s">
        <v>498</v>
      </c>
    </row>
    <row r="204" s="2" customFormat="1">
      <c r="A204" s="35"/>
      <c r="B204" s="36"/>
      <c r="C204" s="37"/>
      <c r="D204" s="210" t="s">
        <v>141</v>
      </c>
      <c r="E204" s="37"/>
      <c r="F204" s="211" t="s">
        <v>499</v>
      </c>
      <c r="G204" s="37"/>
      <c r="H204" s="37"/>
      <c r="I204" s="212"/>
      <c r="J204" s="212"/>
      <c r="K204" s="37"/>
      <c r="L204" s="37"/>
      <c r="M204" s="41"/>
      <c r="N204" s="213"/>
      <c r="O204" s="214"/>
      <c r="P204" s="88"/>
      <c r="Q204" s="88"/>
      <c r="R204" s="88"/>
      <c r="S204" s="88"/>
      <c r="T204" s="88"/>
      <c r="U204" s="88"/>
      <c r="V204" s="88"/>
      <c r="W204" s="88"/>
      <c r="X204" s="88"/>
      <c r="Y204" s="89"/>
      <c r="Z204" s="35"/>
      <c r="AA204" s="35"/>
      <c r="AB204" s="35"/>
      <c r="AC204" s="35"/>
      <c r="AD204" s="35"/>
      <c r="AE204" s="35"/>
      <c r="AT204" s="14" t="s">
        <v>141</v>
      </c>
      <c r="AU204" s="14" t="s">
        <v>90</v>
      </c>
    </row>
    <row r="205" s="2" customFormat="1">
      <c r="A205" s="35"/>
      <c r="B205" s="36"/>
      <c r="C205" s="37"/>
      <c r="D205" s="250" t="s">
        <v>364</v>
      </c>
      <c r="E205" s="37"/>
      <c r="F205" s="251" t="s">
        <v>500</v>
      </c>
      <c r="G205" s="37"/>
      <c r="H205" s="37"/>
      <c r="I205" s="212"/>
      <c r="J205" s="212"/>
      <c r="K205" s="37"/>
      <c r="L205" s="37"/>
      <c r="M205" s="41"/>
      <c r="N205" s="213"/>
      <c r="O205" s="214"/>
      <c r="P205" s="88"/>
      <c r="Q205" s="88"/>
      <c r="R205" s="88"/>
      <c r="S205" s="88"/>
      <c r="T205" s="88"/>
      <c r="U205" s="88"/>
      <c r="V205" s="88"/>
      <c r="W205" s="88"/>
      <c r="X205" s="88"/>
      <c r="Y205" s="89"/>
      <c r="Z205" s="35"/>
      <c r="AA205" s="35"/>
      <c r="AB205" s="35"/>
      <c r="AC205" s="35"/>
      <c r="AD205" s="35"/>
      <c r="AE205" s="35"/>
      <c r="AT205" s="14" t="s">
        <v>364</v>
      </c>
      <c r="AU205" s="14" t="s">
        <v>90</v>
      </c>
    </row>
    <row r="206" s="2" customFormat="1" ht="24.15" customHeight="1">
      <c r="A206" s="35"/>
      <c r="B206" s="36"/>
      <c r="C206" s="194" t="s">
        <v>234</v>
      </c>
      <c r="D206" s="194" t="s">
        <v>132</v>
      </c>
      <c r="E206" s="195" t="s">
        <v>501</v>
      </c>
      <c r="F206" s="196" t="s">
        <v>502</v>
      </c>
      <c r="G206" s="197" t="s">
        <v>135</v>
      </c>
      <c r="H206" s="198">
        <v>2</v>
      </c>
      <c r="I206" s="199"/>
      <c r="J206" s="200"/>
      <c r="K206" s="201">
        <f>ROUND(P206*H206,2)</f>
        <v>0</v>
      </c>
      <c r="L206" s="196" t="s">
        <v>361</v>
      </c>
      <c r="M206" s="202"/>
      <c r="N206" s="203" t="s">
        <v>1</v>
      </c>
      <c r="O206" s="204" t="s">
        <v>43</v>
      </c>
      <c r="P206" s="205">
        <f>I206+J206</f>
        <v>0</v>
      </c>
      <c r="Q206" s="205">
        <f>ROUND(I206*H206,2)</f>
        <v>0</v>
      </c>
      <c r="R206" s="205">
        <f>ROUND(J206*H206,2)</f>
        <v>0</v>
      </c>
      <c r="S206" s="88"/>
      <c r="T206" s="206">
        <f>S206*H206</f>
        <v>0</v>
      </c>
      <c r="U206" s="206">
        <v>0.096000000000000002</v>
      </c>
      <c r="V206" s="206">
        <f>U206*H206</f>
        <v>0.192</v>
      </c>
      <c r="W206" s="206">
        <v>0</v>
      </c>
      <c r="X206" s="206">
        <f>W206*H206</f>
        <v>0</v>
      </c>
      <c r="Y206" s="207" t="s">
        <v>1</v>
      </c>
      <c r="Z206" s="35"/>
      <c r="AA206" s="35"/>
      <c r="AB206" s="35"/>
      <c r="AC206" s="35"/>
      <c r="AD206" s="35"/>
      <c r="AE206" s="35"/>
      <c r="AR206" s="208" t="s">
        <v>368</v>
      </c>
      <c r="AT206" s="208" t="s">
        <v>132</v>
      </c>
      <c r="AU206" s="208" t="s">
        <v>90</v>
      </c>
      <c r="AY206" s="14" t="s">
        <v>138</v>
      </c>
      <c r="BE206" s="209">
        <f>IF(O206="základní",K206,0)</f>
        <v>0</v>
      </c>
      <c r="BF206" s="209">
        <f>IF(O206="snížená",K206,0)</f>
        <v>0</v>
      </c>
      <c r="BG206" s="209">
        <f>IF(O206="zákl. přenesená",K206,0)</f>
        <v>0</v>
      </c>
      <c r="BH206" s="209">
        <f>IF(O206="sníž. přenesená",K206,0)</f>
        <v>0</v>
      </c>
      <c r="BI206" s="209">
        <f>IF(O206="nulová",K206,0)</f>
        <v>0</v>
      </c>
      <c r="BJ206" s="14" t="s">
        <v>88</v>
      </c>
      <c r="BK206" s="209">
        <f>ROUND(P206*H206,2)</f>
        <v>0</v>
      </c>
      <c r="BL206" s="14" t="s">
        <v>195</v>
      </c>
      <c r="BM206" s="208" t="s">
        <v>503</v>
      </c>
    </row>
    <row r="207" s="2" customFormat="1">
      <c r="A207" s="35"/>
      <c r="B207" s="36"/>
      <c r="C207" s="37"/>
      <c r="D207" s="210" t="s">
        <v>141</v>
      </c>
      <c r="E207" s="37"/>
      <c r="F207" s="211" t="s">
        <v>502</v>
      </c>
      <c r="G207" s="37"/>
      <c r="H207" s="37"/>
      <c r="I207" s="212"/>
      <c r="J207" s="212"/>
      <c r="K207" s="37"/>
      <c r="L207" s="37"/>
      <c r="M207" s="41"/>
      <c r="N207" s="213"/>
      <c r="O207" s="214"/>
      <c r="P207" s="88"/>
      <c r="Q207" s="88"/>
      <c r="R207" s="88"/>
      <c r="S207" s="88"/>
      <c r="T207" s="88"/>
      <c r="U207" s="88"/>
      <c r="V207" s="88"/>
      <c r="W207" s="88"/>
      <c r="X207" s="88"/>
      <c r="Y207" s="89"/>
      <c r="Z207" s="35"/>
      <c r="AA207" s="35"/>
      <c r="AB207" s="35"/>
      <c r="AC207" s="35"/>
      <c r="AD207" s="35"/>
      <c r="AE207" s="35"/>
      <c r="AT207" s="14" t="s">
        <v>141</v>
      </c>
      <c r="AU207" s="14" t="s">
        <v>90</v>
      </c>
    </row>
    <row r="208" s="2" customFormat="1" ht="24.15" customHeight="1">
      <c r="A208" s="35"/>
      <c r="B208" s="36"/>
      <c r="C208" s="230" t="s">
        <v>251</v>
      </c>
      <c r="D208" s="230" t="s">
        <v>245</v>
      </c>
      <c r="E208" s="231" t="s">
        <v>504</v>
      </c>
      <c r="F208" s="232" t="s">
        <v>505</v>
      </c>
      <c r="G208" s="233" t="s">
        <v>506</v>
      </c>
      <c r="H208" s="234">
        <v>10</v>
      </c>
      <c r="I208" s="235"/>
      <c r="J208" s="235"/>
      <c r="K208" s="236">
        <f>ROUND(P208*H208,2)</f>
        <v>0</v>
      </c>
      <c r="L208" s="232" t="s">
        <v>361</v>
      </c>
      <c r="M208" s="41"/>
      <c r="N208" s="237" t="s">
        <v>1</v>
      </c>
      <c r="O208" s="204" t="s">
        <v>43</v>
      </c>
      <c r="P208" s="205">
        <f>I208+J208</f>
        <v>0</v>
      </c>
      <c r="Q208" s="205">
        <f>ROUND(I208*H208,2)</f>
        <v>0</v>
      </c>
      <c r="R208" s="205">
        <f>ROUND(J208*H208,2)</f>
        <v>0</v>
      </c>
      <c r="S208" s="88"/>
      <c r="T208" s="206">
        <f>S208*H208</f>
        <v>0</v>
      </c>
      <c r="U208" s="206">
        <v>0</v>
      </c>
      <c r="V208" s="206">
        <f>U208*H208</f>
        <v>0</v>
      </c>
      <c r="W208" s="206">
        <v>0</v>
      </c>
      <c r="X208" s="206">
        <f>W208*H208</f>
        <v>0</v>
      </c>
      <c r="Y208" s="207" t="s">
        <v>1</v>
      </c>
      <c r="Z208" s="35"/>
      <c r="AA208" s="35"/>
      <c r="AB208" s="35"/>
      <c r="AC208" s="35"/>
      <c r="AD208" s="35"/>
      <c r="AE208" s="35"/>
      <c r="AR208" s="208" t="s">
        <v>195</v>
      </c>
      <c r="AT208" s="208" t="s">
        <v>245</v>
      </c>
      <c r="AU208" s="208" t="s">
        <v>90</v>
      </c>
      <c r="AY208" s="14" t="s">
        <v>138</v>
      </c>
      <c r="BE208" s="209">
        <f>IF(O208="základní",K208,0)</f>
        <v>0</v>
      </c>
      <c r="BF208" s="209">
        <f>IF(O208="snížená",K208,0)</f>
        <v>0</v>
      </c>
      <c r="BG208" s="209">
        <f>IF(O208="zákl. přenesená",K208,0)</f>
        <v>0</v>
      </c>
      <c r="BH208" s="209">
        <f>IF(O208="sníž. přenesená",K208,0)</f>
        <v>0</v>
      </c>
      <c r="BI208" s="209">
        <f>IF(O208="nulová",K208,0)</f>
        <v>0</v>
      </c>
      <c r="BJ208" s="14" t="s">
        <v>88</v>
      </c>
      <c r="BK208" s="209">
        <f>ROUND(P208*H208,2)</f>
        <v>0</v>
      </c>
      <c r="BL208" s="14" t="s">
        <v>195</v>
      </c>
      <c r="BM208" s="208" t="s">
        <v>507</v>
      </c>
    </row>
    <row r="209" s="2" customFormat="1">
      <c r="A209" s="35"/>
      <c r="B209" s="36"/>
      <c r="C209" s="37"/>
      <c r="D209" s="210" t="s">
        <v>141</v>
      </c>
      <c r="E209" s="37"/>
      <c r="F209" s="211" t="s">
        <v>505</v>
      </c>
      <c r="G209" s="37"/>
      <c r="H209" s="37"/>
      <c r="I209" s="212"/>
      <c r="J209" s="212"/>
      <c r="K209" s="37"/>
      <c r="L209" s="37"/>
      <c r="M209" s="41"/>
      <c r="N209" s="213"/>
      <c r="O209" s="214"/>
      <c r="P209" s="88"/>
      <c r="Q209" s="88"/>
      <c r="R209" s="88"/>
      <c r="S209" s="88"/>
      <c r="T209" s="88"/>
      <c r="U209" s="88"/>
      <c r="V209" s="88"/>
      <c r="W209" s="88"/>
      <c r="X209" s="88"/>
      <c r="Y209" s="89"/>
      <c r="Z209" s="35"/>
      <c r="AA209" s="35"/>
      <c r="AB209" s="35"/>
      <c r="AC209" s="35"/>
      <c r="AD209" s="35"/>
      <c r="AE209" s="35"/>
      <c r="AT209" s="14" t="s">
        <v>141</v>
      </c>
      <c r="AU209" s="14" t="s">
        <v>90</v>
      </c>
    </row>
    <row r="210" s="2" customFormat="1">
      <c r="A210" s="35"/>
      <c r="B210" s="36"/>
      <c r="C210" s="37"/>
      <c r="D210" s="250" t="s">
        <v>364</v>
      </c>
      <c r="E210" s="37"/>
      <c r="F210" s="251" t="s">
        <v>508</v>
      </c>
      <c r="G210" s="37"/>
      <c r="H210" s="37"/>
      <c r="I210" s="212"/>
      <c r="J210" s="212"/>
      <c r="K210" s="37"/>
      <c r="L210" s="37"/>
      <c r="M210" s="41"/>
      <c r="N210" s="213"/>
      <c r="O210" s="214"/>
      <c r="P210" s="88"/>
      <c r="Q210" s="88"/>
      <c r="R210" s="88"/>
      <c r="S210" s="88"/>
      <c r="T210" s="88"/>
      <c r="U210" s="88"/>
      <c r="V210" s="88"/>
      <c r="W210" s="88"/>
      <c r="X210" s="88"/>
      <c r="Y210" s="89"/>
      <c r="Z210" s="35"/>
      <c r="AA210" s="35"/>
      <c r="AB210" s="35"/>
      <c r="AC210" s="35"/>
      <c r="AD210" s="35"/>
      <c r="AE210" s="35"/>
      <c r="AT210" s="14" t="s">
        <v>364</v>
      </c>
      <c r="AU210" s="14" t="s">
        <v>90</v>
      </c>
    </row>
    <row r="211" s="2" customFormat="1">
      <c r="A211" s="35"/>
      <c r="B211" s="36"/>
      <c r="C211" s="194" t="s">
        <v>244</v>
      </c>
      <c r="D211" s="194" t="s">
        <v>132</v>
      </c>
      <c r="E211" s="195" t="s">
        <v>509</v>
      </c>
      <c r="F211" s="196" t="s">
        <v>510</v>
      </c>
      <c r="G211" s="197" t="s">
        <v>135</v>
      </c>
      <c r="H211" s="198">
        <v>2</v>
      </c>
      <c r="I211" s="199"/>
      <c r="J211" s="200"/>
      <c r="K211" s="201">
        <f>ROUND(P211*H211,2)</f>
        <v>0</v>
      </c>
      <c r="L211" s="196" t="s">
        <v>361</v>
      </c>
      <c r="M211" s="202"/>
      <c r="N211" s="203" t="s">
        <v>1</v>
      </c>
      <c r="O211" s="204" t="s">
        <v>43</v>
      </c>
      <c r="P211" s="205">
        <f>I211+J211</f>
        <v>0</v>
      </c>
      <c r="Q211" s="205">
        <f>ROUND(I211*H211,2)</f>
        <v>0</v>
      </c>
      <c r="R211" s="205">
        <f>ROUND(J211*H211,2)</f>
        <v>0</v>
      </c>
      <c r="S211" s="88"/>
      <c r="T211" s="206">
        <f>S211*H211</f>
        <v>0</v>
      </c>
      <c r="U211" s="206">
        <v>0.00107</v>
      </c>
      <c r="V211" s="206">
        <f>U211*H211</f>
        <v>0.00214</v>
      </c>
      <c r="W211" s="206">
        <v>0</v>
      </c>
      <c r="X211" s="206">
        <f>W211*H211</f>
        <v>0</v>
      </c>
      <c r="Y211" s="207" t="s">
        <v>1</v>
      </c>
      <c r="Z211" s="35"/>
      <c r="AA211" s="35"/>
      <c r="AB211" s="35"/>
      <c r="AC211" s="35"/>
      <c r="AD211" s="35"/>
      <c r="AE211" s="35"/>
      <c r="AR211" s="208" t="s">
        <v>368</v>
      </c>
      <c r="AT211" s="208" t="s">
        <v>132</v>
      </c>
      <c r="AU211" s="208" t="s">
        <v>90</v>
      </c>
      <c r="AY211" s="14" t="s">
        <v>138</v>
      </c>
      <c r="BE211" s="209">
        <f>IF(O211="základní",K211,0)</f>
        <v>0</v>
      </c>
      <c r="BF211" s="209">
        <f>IF(O211="snížená",K211,0)</f>
        <v>0</v>
      </c>
      <c r="BG211" s="209">
        <f>IF(O211="zákl. přenesená",K211,0)</f>
        <v>0</v>
      </c>
      <c r="BH211" s="209">
        <f>IF(O211="sníž. přenesená",K211,0)</f>
        <v>0</v>
      </c>
      <c r="BI211" s="209">
        <f>IF(O211="nulová",K211,0)</f>
        <v>0</v>
      </c>
      <c r="BJ211" s="14" t="s">
        <v>88</v>
      </c>
      <c r="BK211" s="209">
        <f>ROUND(P211*H211,2)</f>
        <v>0</v>
      </c>
      <c r="BL211" s="14" t="s">
        <v>195</v>
      </c>
      <c r="BM211" s="208" t="s">
        <v>511</v>
      </c>
    </row>
    <row r="212" s="2" customFormat="1">
      <c r="A212" s="35"/>
      <c r="B212" s="36"/>
      <c r="C212" s="37"/>
      <c r="D212" s="210" t="s">
        <v>141</v>
      </c>
      <c r="E212" s="37"/>
      <c r="F212" s="211" t="s">
        <v>510</v>
      </c>
      <c r="G212" s="37"/>
      <c r="H212" s="37"/>
      <c r="I212" s="212"/>
      <c r="J212" s="212"/>
      <c r="K212" s="37"/>
      <c r="L212" s="37"/>
      <c r="M212" s="41"/>
      <c r="N212" s="213"/>
      <c r="O212" s="214"/>
      <c r="P212" s="88"/>
      <c r="Q212" s="88"/>
      <c r="R212" s="88"/>
      <c r="S212" s="88"/>
      <c r="T212" s="88"/>
      <c r="U212" s="88"/>
      <c r="V212" s="88"/>
      <c r="W212" s="88"/>
      <c r="X212" s="88"/>
      <c r="Y212" s="89"/>
      <c r="Z212" s="35"/>
      <c r="AA212" s="35"/>
      <c r="AB212" s="35"/>
      <c r="AC212" s="35"/>
      <c r="AD212" s="35"/>
      <c r="AE212" s="35"/>
      <c r="AT212" s="14" t="s">
        <v>141</v>
      </c>
      <c r="AU212" s="14" t="s">
        <v>90</v>
      </c>
    </row>
    <row r="213" s="2" customFormat="1" ht="33" customHeight="1">
      <c r="A213" s="35"/>
      <c r="B213" s="36"/>
      <c r="C213" s="194" t="s">
        <v>368</v>
      </c>
      <c r="D213" s="194" t="s">
        <v>132</v>
      </c>
      <c r="E213" s="195" t="s">
        <v>512</v>
      </c>
      <c r="F213" s="196" t="s">
        <v>513</v>
      </c>
      <c r="G213" s="197" t="s">
        <v>135</v>
      </c>
      <c r="H213" s="198">
        <v>4</v>
      </c>
      <c r="I213" s="199"/>
      <c r="J213" s="200"/>
      <c r="K213" s="201">
        <f>ROUND(P213*H213,2)</f>
        <v>0</v>
      </c>
      <c r="L213" s="196" t="s">
        <v>361</v>
      </c>
      <c r="M213" s="202"/>
      <c r="N213" s="203" t="s">
        <v>1</v>
      </c>
      <c r="O213" s="204" t="s">
        <v>43</v>
      </c>
      <c r="P213" s="205">
        <f>I213+J213</f>
        <v>0</v>
      </c>
      <c r="Q213" s="205">
        <f>ROUND(I213*H213,2)</f>
        <v>0</v>
      </c>
      <c r="R213" s="205">
        <f>ROUND(J213*H213,2)</f>
        <v>0</v>
      </c>
      <c r="S213" s="88"/>
      <c r="T213" s="206">
        <f>S213*H213</f>
        <v>0</v>
      </c>
      <c r="U213" s="206">
        <v>0.00020000000000000001</v>
      </c>
      <c r="V213" s="206">
        <f>U213*H213</f>
        <v>0.00080000000000000004</v>
      </c>
      <c r="W213" s="206">
        <v>0</v>
      </c>
      <c r="X213" s="206">
        <f>W213*H213</f>
        <v>0</v>
      </c>
      <c r="Y213" s="207" t="s">
        <v>1</v>
      </c>
      <c r="Z213" s="35"/>
      <c r="AA213" s="35"/>
      <c r="AB213" s="35"/>
      <c r="AC213" s="35"/>
      <c r="AD213" s="35"/>
      <c r="AE213" s="35"/>
      <c r="AR213" s="208" t="s">
        <v>368</v>
      </c>
      <c r="AT213" s="208" t="s">
        <v>132</v>
      </c>
      <c r="AU213" s="208" t="s">
        <v>90</v>
      </c>
      <c r="AY213" s="14" t="s">
        <v>138</v>
      </c>
      <c r="BE213" s="209">
        <f>IF(O213="základní",K213,0)</f>
        <v>0</v>
      </c>
      <c r="BF213" s="209">
        <f>IF(O213="snížená",K213,0)</f>
        <v>0</v>
      </c>
      <c r="BG213" s="209">
        <f>IF(O213="zákl. přenesená",K213,0)</f>
        <v>0</v>
      </c>
      <c r="BH213" s="209">
        <f>IF(O213="sníž. přenesená",K213,0)</f>
        <v>0</v>
      </c>
      <c r="BI213" s="209">
        <f>IF(O213="nulová",K213,0)</f>
        <v>0</v>
      </c>
      <c r="BJ213" s="14" t="s">
        <v>88</v>
      </c>
      <c r="BK213" s="209">
        <f>ROUND(P213*H213,2)</f>
        <v>0</v>
      </c>
      <c r="BL213" s="14" t="s">
        <v>195</v>
      </c>
      <c r="BM213" s="208" t="s">
        <v>514</v>
      </c>
    </row>
    <row r="214" s="2" customFormat="1">
      <c r="A214" s="35"/>
      <c r="B214" s="36"/>
      <c r="C214" s="37"/>
      <c r="D214" s="210" t="s">
        <v>141</v>
      </c>
      <c r="E214" s="37"/>
      <c r="F214" s="211" t="s">
        <v>513</v>
      </c>
      <c r="G214" s="37"/>
      <c r="H214" s="37"/>
      <c r="I214" s="212"/>
      <c r="J214" s="212"/>
      <c r="K214" s="37"/>
      <c r="L214" s="37"/>
      <c r="M214" s="41"/>
      <c r="N214" s="213"/>
      <c r="O214" s="214"/>
      <c r="P214" s="88"/>
      <c r="Q214" s="88"/>
      <c r="R214" s="88"/>
      <c r="S214" s="88"/>
      <c r="T214" s="88"/>
      <c r="U214" s="88"/>
      <c r="V214" s="88"/>
      <c r="W214" s="88"/>
      <c r="X214" s="88"/>
      <c r="Y214" s="89"/>
      <c r="Z214" s="35"/>
      <c r="AA214" s="35"/>
      <c r="AB214" s="35"/>
      <c r="AC214" s="35"/>
      <c r="AD214" s="35"/>
      <c r="AE214" s="35"/>
      <c r="AT214" s="14" t="s">
        <v>141</v>
      </c>
      <c r="AU214" s="14" t="s">
        <v>90</v>
      </c>
    </row>
    <row r="215" s="2" customFormat="1" ht="24.15" customHeight="1">
      <c r="A215" s="35"/>
      <c r="B215" s="36"/>
      <c r="C215" s="230" t="s">
        <v>222</v>
      </c>
      <c r="D215" s="230" t="s">
        <v>245</v>
      </c>
      <c r="E215" s="231" t="s">
        <v>515</v>
      </c>
      <c r="F215" s="232" t="s">
        <v>516</v>
      </c>
      <c r="G215" s="233" t="s">
        <v>517</v>
      </c>
      <c r="H215" s="234">
        <v>0.67400000000000004</v>
      </c>
      <c r="I215" s="235"/>
      <c r="J215" s="235"/>
      <c r="K215" s="236">
        <f>ROUND(P215*H215,2)</f>
        <v>0</v>
      </c>
      <c r="L215" s="232" t="s">
        <v>361</v>
      </c>
      <c r="M215" s="41"/>
      <c r="N215" s="237" t="s">
        <v>1</v>
      </c>
      <c r="O215" s="204" t="s">
        <v>43</v>
      </c>
      <c r="P215" s="205">
        <f>I215+J215</f>
        <v>0</v>
      </c>
      <c r="Q215" s="205">
        <f>ROUND(I215*H215,2)</f>
        <v>0</v>
      </c>
      <c r="R215" s="205">
        <f>ROUND(J215*H215,2)</f>
        <v>0</v>
      </c>
      <c r="S215" s="88"/>
      <c r="T215" s="206">
        <f>S215*H215</f>
        <v>0</v>
      </c>
      <c r="U215" s="206">
        <v>0</v>
      </c>
      <c r="V215" s="206">
        <f>U215*H215</f>
        <v>0</v>
      </c>
      <c r="W215" s="206">
        <v>0</v>
      </c>
      <c r="X215" s="206">
        <f>W215*H215</f>
        <v>0</v>
      </c>
      <c r="Y215" s="207" t="s">
        <v>1</v>
      </c>
      <c r="Z215" s="35"/>
      <c r="AA215" s="35"/>
      <c r="AB215" s="35"/>
      <c r="AC215" s="35"/>
      <c r="AD215" s="35"/>
      <c r="AE215" s="35"/>
      <c r="AR215" s="208" t="s">
        <v>195</v>
      </c>
      <c r="AT215" s="208" t="s">
        <v>245</v>
      </c>
      <c r="AU215" s="208" t="s">
        <v>90</v>
      </c>
      <c r="AY215" s="14" t="s">
        <v>138</v>
      </c>
      <c r="BE215" s="209">
        <f>IF(O215="základní",K215,0)</f>
        <v>0</v>
      </c>
      <c r="BF215" s="209">
        <f>IF(O215="snížená",K215,0)</f>
        <v>0</v>
      </c>
      <c r="BG215" s="209">
        <f>IF(O215="zákl. přenesená",K215,0)</f>
        <v>0</v>
      </c>
      <c r="BH215" s="209">
        <f>IF(O215="sníž. přenesená",K215,0)</f>
        <v>0</v>
      </c>
      <c r="BI215" s="209">
        <f>IF(O215="nulová",K215,0)</f>
        <v>0</v>
      </c>
      <c r="BJ215" s="14" t="s">
        <v>88</v>
      </c>
      <c r="BK215" s="209">
        <f>ROUND(P215*H215,2)</f>
        <v>0</v>
      </c>
      <c r="BL215" s="14" t="s">
        <v>195</v>
      </c>
      <c r="BM215" s="208" t="s">
        <v>518</v>
      </c>
    </row>
    <row r="216" s="2" customFormat="1">
      <c r="A216" s="35"/>
      <c r="B216" s="36"/>
      <c r="C216" s="37"/>
      <c r="D216" s="210" t="s">
        <v>141</v>
      </c>
      <c r="E216" s="37"/>
      <c r="F216" s="211" t="s">
        <v>519</v>
      </c>
      <c r="G216" s="37"/>
      <c r="H216" s="37"/>
      <c r="I216" s="212"/>
      <c r="J216" s="212"/>
      <c r="K216" s="37"/>
      <c r="L216" s="37"/>
      <c r="M216" s="41"/>
      <c r="N216" s="213"/>
      <c r="O216" s="214"/>
      <c r="P216" s="88"/>
      <c r="Q216" s="88"/>
      <c r="R216" s="88"/>
      <c r="S216" s="88"/>
      <c r="T216" s="88"/>
      <c r="U216" s="88"/>
      <c r="V216" s="88"/>
      <c r="W216" s="88"/>
      <c r="X216" s="88"/>
      <c r="Y216" s="89"/>
      <c r="Z216" s="35"/>
      <c r="AA216" s="35"/>
      <c r="AB216" s="35"/>
      <c r="AC216" s="35"/>
      <c r="AD216" s="35"/>
      <c r="AE216" s="35"/>
      <c r="AT216" s="14" t="s">
        <v>141</v>
      </c>
      <c r="AU216" s="14" t="s">
        <v>90</v>
      </c>
    </row>
    <row r="217" s="2" customFormat="1">
      <c r="A217" s="35"/>
      <c r="B217" s="36"/>
      <c r="C217" s="37"/>
      <c r="D217" s="250" t="s">
        <v>364</v>
      </c>
      <c r="E217" s="37"/>
      <c r="F217" s="251" t="s">
        <v>520</v>
      </c>
      <c r="G217" s="37"/>
      <c r="H217" s="37"/>
      <c r="I217" s="212"/>
      <c r="J217" s="212"/>
      <c r="K217" s="37"/>
      <c r="L217" s="37"/>
      <c r="M217" s="41"/>
      <c r="N217" s="213"/>
      <c r="O217" s="214"/>
      <c r="P217" s="88"/>
      <c r="Q217" s="88"/>
      <c r="R217" s="88"/>
      <c r="S217" s="88"/>
      <c r="T217" s="88"/>
      <c r="U217" s="88"/>
      <c r="V217" s="88"/>
      <c r="W217" s="88"/>
      <c r="X217" s="88"/>
      <c r="Y217" s="89"/>
      <c r="Z217" s="35"/>
      <c r="AA217" s="35"/>
      <c r="AB217" s="35"/>
      <c r="AC217" s="35"/>
      <c r="AD217" s="35"/>
      <c r="AE217" s="35"/>
      <c r="AT217" s="14" t="s">
        <v>364</v>
      </c>
      <c r="AU217" s="14" t="s">
        <v>90</v>
      </c>
    </row>
    <row r="218" s="2" customFormat="1" ht="37.8" customHeight="1">
      <c r="A218" s="35"/>
      <c r="B218" s="36"/>
      <c r="C218" s="194" t="s">
        <v>256</v>
      </c>
      <c r="D218" s="194" t="s">
        <v>132</v>
      </c>
      <c r="E218" s="195" t="s">
        <v>521</v>
      </c>
      <c r="F218" s="196" t="s">
        <v>522</v>
      </c>
      <c r="G218" s="197" t="s">
        <v>135</v>
      </c>
      <c r="H218" s="198">
        <v>2</v>
      </c>
      <c r="I218" s="199"/>
      <c r="J218" s="200"/>
      <c r="K218" s="201">
        <f>ROUND(P218*H218,2)</f>
        <v>0</v>
      </c>
      <c r="L218" s="196" t="s">
        <v>361</v>
      </c>
      <c r="M218" s="202"/>
      <c r="N218" s="203" t="s">
        <v>1</v>
      </c>
      <c r="O218" s="204" t="s">
        <v>43</v>
      </c>
      <c r="P218" s="205">
        <f>I218+J218</f>
        <v>0</v>
      </c>
      <c r="Q218" s="205">
        <f>ROUND(I218*H218,2)</f>
        <v>0</v>
      </c>
      <c r="R218" s="205">
        <f>ROUND(J218*H218,2)</f>
        <v>0</v>
      </c>
      <c r="S218" s="88"/>
      <c r="T218" s="206">
        <f>S218*H218</f>
        <v>0</v>
      </c>
      <c r="U218" s="206">
        <v>0.00080000000000000004</v>
      </c>
      <c r="V218" s="206">
        <f>U218*H218</f>
        <v>0.0016000000000000001</v>
      </c>
      <c r="W218" s="206">
        <v>0</v>
      </c>
      <c r="X218" s="206">
        <f>W218*H218</f>
        <v>0</v>
      </c>
      <c r="Y218" s="207" t="s">
        <v>1</v>
      </c>
      <c r="Z218" s="35"/>
      <c r="AA218" s="35"/>
      <c r="AB218" s="35"/>
      <c r="AC218" s="35"/>
      <c r="AD218" s="35"/>
      <c r="AE218" s="35"/>
      <c r="AR218" s="208" t="s">
        <v>368</v>
      </c>
      <c r="AT218" s="208" t="s">
        <v>132</v>
      </c>
      <c r="AU218" s="208" t="s">
        <v>90</v>
      </c>
      <c r="AY218" s="14" t="s">
        <v>138</v>
      </c>
      <c r="BE218" s="209">
        <f>IF(O218="základní",K218,0)</f>
        <v>0</v>
      </c>
      <c r="BF218" s="209">
        <f>IF(O218="snížená",K218,0)</f>
        <v>0</v>
      </c>
      <c r="BG218" s="209">
        <f>IF(O218="zákl. přenesená",K218,0)</f>
        <v>0</v>
      </c>
      <c r="BH218" s="209">
        <f>IF(O218="sníž. přenesená",K218,0)</f>
        <v>0</v>
      </c>
      <c r="BI218" s="209">
        <f>IF(O218="nulová",K218,0)</f>
        <v>0</v>
      </c>
      <c r="BJ218" s="14" t="s">
        <v>88</v>
      </c>
      <c r="BK218" s="209">
        <f>ROUND(P218*H218,2)</f>
        <v>0</v>
      </c>
      <c r="BL218" s="14" t="s">
        <v>195</v>
      </c>
      <c r="BM218" s="208" t="s">
        <v>523</v>
      </c>
    </row>
    <row r="219" s="2" customFormat="1">
      <c r="A219" s="35"/>
      <c r="B219" s="36"/>
      <c r="C219" s="37"/>
      <c r="D219" s="210" t="s">
        <v>141</v>
      </c>
      <c r="E219" s="37"/>
      <c r="F219" s="211" t="s">
        <v>522</v>
      </c>
      <c r="G219" s="37"/>
      <c r="H219" s="37"/>
      <c r="I219" s="212"/>
      <c r="J219" s="212"/>
      <c r="K219" s="37"/>
      <c r="L219" s="37"/>
      <c r="M219" s="41"/>
      <c r="N219" s="238"/>
      <c r="O219" s="239"/>
      <c r="P219" s="240"/>
      <c r="Q219" s="240"/>
      <c r="R219" s="240"/>
      <c r="S219" s="240"/>
      <c r="T219" s="240"/>
      <c r="U219" s="240"/>
      <c r="V219" s="240"/>
      <c r="W219" s="240"/>
      <c r="X219" s="240"/>
      <c r="Y219" s="241"/>
      <c r="Z219" s="35"/>
      <c r="AA219" s="35"/>
      <c r="AB219" s="35"/>
      <c r="AC219" s="35"/>
      <c r="AD219" s="35"/>
      <c r="AE219" s="35"/>
      <c r="AT219" s="14" t="s">
        <v>141</v>
      </c>
      <c r="AU219" s="14" t="s">
        <v>90</v>
      </c>
    </row>
    <row r="220" s="2" customFormat="1" ht="6.96" customHeight="1">
      <c r="A220" s="35"/>
      <c r="B220" s="63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41"/>
      <c r="N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</row>
  </sheetData>
  <sheetProtection sheet="1" autoFilter="0" formatColumns="0" formatRows="0" objects="1" scenarios="1" spinCount="100000" saltValue="7Yj5rE3fw8kSRexgSYoJ0DYEq4SUPelCCx6ZCwal5Z5RPq+8oWZtbtyap9vnB348kZkIUG5CzKBvkP51doHFHg==" hashValue="6iCKi6gsDXmj0p4p3NONjb0eX8P7DpCBq+G+NuqaJn0njf9TVa/Cz8CEX/yfcy7edPTzjcoGcJ6oHbKpJ2TnMA==" algorithmName="SHA-512" password="CC35"/>
  <autoFilter ref="C117:L21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M2:Z2"/>
  </mergeCells>
  <hyperlinks>
    <hyperlink ref="F123" r:id="rId1" display="https://podminky.urs.cz/item/CS_URS_2023_01/751122113"/>
    <hyperlink ref="F128" r:id="rId2" display="https://podminky.urs.cz/item/CS_URS_2023_01/751311093"/>
    <hyperlink ref="F133" r:id="rId3" display="https://podminky.urs.cz/item/CS_URS_2023_01/751366021"/>
    <hyperlink ref="F138" r:id="rId4" display="https://podminky.urs.cz/item/CS_URS_2023_01/751398014"/>
    <hyperlink ref="F143" r:id="rId5" display="https://podminky.urs.cz/item/CS_URS_2023_01/751398052"/>
    <hyperlink ref="F150" r:id="rId6" display="https://podminky.urs.cz/item/CS_URS_2023_01/751398063"/>
    <hyperlink ref="F155" r:id="rId7" display="https://podminky.urs.cz/item/CS_URS_2023_01/751510014"/>
    <hyperlink ref="F158" r:id="rId8" display="https://podminky.urs.cz/item/CS_URS_2023_01/751511002"/>
    <hyperlink ref="F161" r:id="rId9" display="https://podminky.urs.cz/item/CS_URS_2023_01/751514553"/>
    <hyperlink ref="F166" r:id="rId10" display="https://podminky.urs.cz/item/CS_URS_2023_01/751514614"/>
    <hyperlink ref="F173" r:id="rId11" display="https://podminky.urs.cz/item/CS_URS_2023_01/751571032"/>
    <hyperlink ref="F180" r:id="rId12" display="https://podminky.urs.cz/item/CS_URS_2023_01/751613114"/>
    <hyperlink ref="F185" r:id="rId13" display="https://podminky.urs.cz/item/CS_URS_2023_01/751614130"/>
    <hyperlink ref="F190" r:id="rId14" display="https://podminky.urs.cz/item/CS_URS_2023_01/751711112"/>
    <hyperlink ref="F195" r:id="rId15" display="https://podminky.urs.cz/item/CS_URS_2023_01/751711153"/>
    <hyperlink ref="F200" r:id="rId16" display="https://podminky.urs.cz/item/CS_URS_2023_01/751721111"/>
    <hyperlink ref="F205" r:id="rId17" display="https://podminky.urs.cz/item/CS_URS_2023_01/751721121"/>
    <hyperlink ref="F210" r:id="rId18" display="https://podminky.urs.cz/item/CS_URS_2023_01/751793001"/>
    <hyperlink ref="F217" r:id="rId19" display="https://podminky.urs.cz/item/CS_URS_2023_01/99875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7"/>
      <c r="AT3" s="14" t="s">
        <v>90</v>
      </c>
    </row>
    <row r="4" s="1" customFormat="1" ht="24.96" customHeight="1">
      <c r="B4" s="17"/>
      <c r="D4" s="136" t="s">
        <v>100</v>
      </c>
      <c r="M4" s="17"/>
      <c r="N4" s="137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8" t="s">
        <v>17</v>
      </c>
      <c r="M6" s="17"/>
    </row>
    <row r="7" s="1" customFormat="1" ht="26.25" customHeight="1">
      <c r="B7" s="17"/>
      <c r="E7" s="139" t="str">
        <f>'Rekapitulace stavby'!K6</f>
        <v>Oprava provozních objektů v obvodu OŘ OVA 2023 – vzduchotechnika TNS Grygov</v>
      </c>
      <c r="F7" s="138"/>
      <c r="G7" s="138"/>
      <c r="H7" s="138"/>
      <c r="M7" s="17"/>
    </row>
    <row r="8" s="2" customFormat="1" ht="12" customHeight="1">
      <c r="A8" s="35"/>
      <c r="B8" s="41"/>
      <c r="C8" s="35"/>
      <c r="D8" s="138" t="s">
        <v>101</v>
      </c>
      <c r="E8" s="35"/>
      <c r="F8" s="35"/>
      <c r="G8" s="35"/>
      <c r="H8" s="35"/>
      <c r="I8" s="35"/>
      <c r="J8" s="35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524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19</v>
      </c>
      <c r="E11" s="35"/>
      <c r="F11" s="141" t="s">
        <v>1</v>
      </c>
      <c r="G11" s="35"/>
      <c r="H11" s="35"/>
      <c r="I11" s="138" t="s">
        <v>20</v>
      </c>
      <c r="J11" s="141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21</v>
      </c>
      <c r="E12" s="35"/>
      <c r="F12" s="141" t="s">
        <v>22</v>
      </c>
      <c r="G12" s="35"/>
      <c r="H12" s="35"/>
      <c r="I12" s="138" t="s">
        <v>23</v>
      </c>
      <c r="J12" s="142" t="str">
        <f>'Rekapitulace stavby'!AN8</f>
        <v>16. 1. 2023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25</v>
      </c>
      <c r="E14" s="35"/>
      <c r="F14" s="35"/>
      <c r="G14" s="35"/>
      <c r="H14" s="35"/>
      <c r="I14" s="138" t="s">
        <v>26</v>
      </c>
      <c r="J14" s="141" t="s">
        <v>27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">
        <v>28</v>
      </c>
      <c r="F15" s="35"/>
      <c r="G15" s="35"/>
      <c r="H15" s="35"/>
      <c r="I15" s="138" t="s">
        <v>29</v>
      </c>
      <c r="J15" s="141" t="s">
        <v>30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31</v>
      </c>
      <c r="E17" s="35"/>
      <c r="F17" s="35"/>
      <c r="G17" s="35"/>
      <c r="H17" s="35"/>
      <c r="I17" s="138" t="s">
        <v>26</v>
      </c>
      <c r="J17" s="30" t="str">
        <f>'Rekapitulace stavby'!AN13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29</v>
      </c>
      <c r="J18" s="30" t="str">
        <f>'Rekapitulace stavby'!AN14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33</v>
      </c>
      <c r="E20" s="35"/>
      <c r="F20" s="35"/>
      <c r="G20" s="35"/>
      <c r="H20" s="35"/>
      <c r="I20" s="138" t="s">
        <v>26</v>
      </c>
      <c r="J20" s="141" t="str">
        <f>IF('Rekapitulace stavby'!AN16="","",'Rekapitulace stavby'!AN16)</f>
        <v/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29</v>
      </c>
      <c r="J21" s="141" t="str">
        <f>IF('Rekapitulace stavby'!AN17="","",'Rekapitulace stavby'!AN17)</f>
        <v/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35</v>
      </c>
      <c r="E23" s="35"/>
      <c r="F23" s="35"/>
      <c r="G23" s="35"/>
      <c r="H23" s="35"/>
      <c r="I23" s="138" t="s">
        <v>26</v>
      </c>
      <c r="J23" s="141" t="s">
        <v>1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">
        <v>36</v>
      </c>
      <c r="F24" s="35"/>
      <c r="G24" s="35"/>
      <c r="H24" s="35"/>
      <c r="I24" s="138" t="s">
        <v>29</v>
      </c>
      <c r="J24" s="141" t="s">
        <v>1</v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37</v>
      </c>
      <c r="E26" s="35"/>
      <c r="F26" s="35"/>
      <c r="G26" s="35"/>
      <c r="H26" s="35"/>
      <c r="I26" s="35"/>
      <c r="J26" s="35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147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38" t="s">
        <v>103</v>
      </c>
      <c r="F30" s="35"/>
      <c r="G30" s="35"/>
      <c r="H30" s="35"/>
      <c r="I30" s="35"/>
      <c r="J30" s="35"/>
      <c r="K30" s="148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38" t="s">
        <v>104</v>
      </c>
      <c r="F31" s="35"/>
      <c r="G31" s="35"/>
      <c r="H31" s="35"/>
      <c r="I31" s="35"/>
      <c r="J31" s="35"/>
      <c r="K31" s="148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35"/>
      <c r="K32" s="150">
        <f>ROUND(K117, 2)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7"/>
      <c r="E33" s="147"/>
      <c r="F33" s="147"/>
      <c r="G33" s="147"/>
      <c r="H33" s="147"/>
      <c r="I33" s="147"/>
      <c r="J33" s="147"/>
      <c r="K33" s="147"/>
      <c r="L33" s="147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35"/>
      <c r="K34" s="151" t="s">
        <v>41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8" t="s">
        <v>43</v>
      </c>
      <c r="F35" s="148">
        <f>ROUND((SUM(BE117:BE128)),  2)</f>
        <v>0</v>
      </c>
      <c r="G35" s="35"/>
      <c r="H35" s="35"/>
      <c r="I35" s="153">
        <v>0.20999999999999999</v>
      </c>
      <c r="J35" s="35"/>
      <c r="K35" s="148">
        <f>ROUND(((SUM(BE117:BE128))*I35),  2)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44</v>
      </c>
      <c r="F36" s="148">
        <f>ROUND((SUM(BF117:BF128)),  2)</f>
        <v>0</v>
      </c>
      <c r="G36" s="35"/>
      <c r="H36" s="35"/>
      <c r="I36" s="153">
        <v>0.14999999999999999</v>
      </c>
      <c r="J36" s="35"/>
      <c r="K36" s="148">
        <f>ROUND(((SUM(BF117:BF128))*I36),  2)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45</v>
      </c>
      <c r="F37" s="148">
        <f>ROUND((SUM(BG117:BG128)),  2)</f>
        <v>0</v>
      </c>
      <c r="G37" s="35"/>
      <c r="H37" s="35"/>
      <c r="I37" s="153">
        <v>0.20999999999999999</v>
      </c>
      <c r="J37" s="35"/>
      <c r="K37" s="148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8" t="s">
        <v>46</v>
      </c>
      <c r="F38" s="148">
        <f>ROUND((SUM(BH117:BH128)),  2)</f>
        <v>0</v>
      </c>
      <c r="G38" s="35"/>
      <c r="H38" s="35"/>
      <c r="I38" s="153">
        <v>0.14999999999999999</v>
      </c>
      <c r="J38" s="35"/>
      <c r="K38" s="148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8" t="s">
        <v>47</v>
      </c>
      <c r="F39" s="148">
        <f>ROUND((SUM(BI117:BI128)),  2)</f>
        <v>0</v>
      </c>
      <c r="G39" s="35"/>
      <c r="H39" s="35"/>
      <c r="I39" s="153">
        <v>0</v>
      </c>
      <c r="J39" s="35"/>
      <c r="K39" s="148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4"/>
      <c r="D41" s="155" t="s">
        <v>48</v>
      </c>
      <c r="E41" s="156"/>
      <c r="F41" s="156"/>
      <c r="G41" s="157" t="s">
        <v>49</v>
      </c>
      <c r="H41" s="158" t="s">
        <v>50</v>
      </c>
      <c r="I41" s="156"/>
      <c r="J41" s="156"/>
      <c r="K41" s="159">
        <f>SUM(K32:K39)</f>
        <v>0</v>
      </c>
      <c r="L41" s="160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M43" s="17"/>
    </row>
    <row r="44" s="1" customFormat="1" ht="14.4" customHeight="1">
      <c r="B44" s="17"/>
      <c r="M44" s="17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162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164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167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164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2" t="str">
        <f>E7</f>
        <v>Oprava provozních objektů v obvodu OŘ OVA 2023 – vzduchotechnika TNS Grygov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02 - Elektrodispečink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>TNS Grygov</v>
      </c>
      <c r="G89" s="37"/>
      <c r="H89" s="37"/>
      <c r="I89" s="29" t="s">
        <v>23</v>
      </c>
      <c r="J89" s="76" t="str">
        <f>IF(J12="","",J12)</f>
        <v>16. 1. 2023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Správa železnic, státní organizace</v>
      </c>
      <c r="G91" s="37"/>
      <c r="H91" s="37"/>
      <c r="I91" s="29" t="s">
        <v>33</v>
      </c>
      <c r="J91" s="33" t="str">
        <f>E21</f>
        <v xml:space="preserve"> 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Ing. Jan Pavláček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106</v>
      </c>
      <c r="D94" s="174"/>
      <c r="E94" s="174"/>
      <c r="F94" s="174"/>
      <c r="G94" s="174"/>
      <c r="H94" s="174"/>
      <c r="I94" s="175" t="s">
        <v>107</v>
      </c>
      <c r="J94" s="175" t="s">
        <v>108</v>
      </c>
      <c r="K94" s="175" t="s">
        <v>109</v>
      </c>
      <c r="L94" s="174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110</v>
      </c>
      <c r="D96" s="37"/>
      <c r="E96" s="37"/>
      <c r="F96" s="37"/>
      <c r="G96" s="37"/>
      <c r="H96" s="37"/>
      <c r="I96" s="107">
        <f>Q117</f>
        <v>0</v>
      </c>
      <c r="J96" s="107">
        <f>R117</f>
        <v>0</v>
      </c>
      <c r="K96" s="107">
        <f>K117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111</v>
      </c>
    </row>
    <row r="97" s="9" customFormat="1" ht="24.96" customHeight="1">
      <c r="A97" s="9"/>
      <c r="B97" s="177"/>
      <c r="C97" s="178"/>
      <c r="D97" s="179" t="s">
        <v>112</v>
      </c>
      <c r="E97" s="180"/>
      <c r="F97" s="180"/>
      <c r="G97" s="180"/>
      <c r="H97" s="180"/>
      <c r="I97" s="181">
        <f>Q118</f>
        <v>0</v>
      </c>
      <c r="J97" s="181">
        <f>R118</f>
        <v>0</v>
      </c>
      <c r="K97" s="181">
        <f>K118</f>
        <v>0</v>
      </c>
      <c r="L97" s="178"/>
      <c r="M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113</v>
      </c>
      <c r="D104" s="37"/>
      <c r="E104" s="37"/>
      <c r="F104" s="37"/>
      <c r="G104" s="37"/>
      <c r="H104" s="37"/>
      <c r="I104" s="37"/>
      <c r="J104" s="37"/>
      <c r="K104" s="37"/>
      <c r="L104" s="37"/>
      <c r="M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17</v>
      </c>
      <c r="D106" s="37"/>
      <c r="E106" s="37"/>
      <c r="F106" s="37"/>
      <c r="G106" s="37"/>
      <c r="H106" s="37"/>
      <c r="I106" s="37"/>
      <c r="J106" s="37"/>
      <c r="K106" s="37"/>
      <c r="L106" s="37"/>
      <c r="M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2" t="str">
        <f>E7</f>
        <v>Oprava provozních objektů v obvodu OŘ OVA 2023 – vzduchotechnika TNS Grygov</v>
      </c>
      <c r="F107" s="29"/>
      <c r="G107" s="29"/>
      <c r="H107" s="29"/>
      <c r="I107" s="37"/>
      <c r="J107" s="37"/>
      <c r="K107" s="37"/>
      <c r="L107" s="37"/>
      <c r="M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101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02 - Elektrodispečink</v>
      </c>
      <c r="F109" s="37"/>
      <c r="G109" s="37"/>
      <c r="H109" s="37"/>
      <c r="I109" s="37"/>
      <c r="J109" s="37"/>
      <c r="K109" s="37"/>
      <c r="L109" s="37"/>
      <c r="M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21</v>
      </c>
      <c r="D111" s="37"/>
      <c r="E111" s="37"/>
      <c r="F111" s="24" t="str">
        <f>F12</f>
        <v>TNS Grygov</v>
      </c>
      <c r="G111" s="37"/>
      <c r="H111" s="37"/>
      <c r="I111" s="29" t="s">
        <v>23</v>
      </c>
      <c r="J111" s="76" t="str">
        <f>IF(J12="","",J12)</f>
        <v>16. 1. 2023</v>
      </c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25</v>
      </c>
      <c r="D113" s="37"/>
      <c r="E113" s="37"/>
      <c r="F113" s="24" t="str">
        <f>E15</f>
        <v>Správa železnic, státní organizace</v>
      </c>
      <c r="G113" s="37"/>
      <c r="H113" s="37"/>
      <c r="I113" s="29" t="s">
        <v>33</v>
      </c>
      <c r="J113" s="33" t="str">
        <f>E21</f>
        <v xml:space="preserve"> </v>
      </c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31</v>
      </c>
      <c r="D114" s="37"/>
      <c r="E114" s="37"/>
      <c r="F114" s="24" t="str">
        <f>IF(E18="","",E18)</f>
        <v>Vyplň údaj</v>
      </c>
      <c r="G114" s="37"/>
      <c r="H114" s="37"/>
      <c r="I114" s="29" t="s">
        <v>35</v>
      </c>
      <c r="J114" s="33" t="str">
        <f>E24</f>
        <v>Ing. Jan Pavláček</v>
      </c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3"/>
      <c r="B116" s="184"/>
      <c r="C116" s="185" t="s">
        <v>114</v>
      </c>
      <c r="D116" s="186" t="s">
        <v>63</v>
      </c>
      <c r="E116" s="186" t="s">
        <v>59</v>
      </c>
      <c r="F116" s="186" t="s">
        <v>60</v>
      </c>
      <c r="G116" s="186" t="s">
        <v>115</v>
      </c>
      <c r="H116" s="186" t="s">
        <v>116</v>
      </c>
      <c r="I116" s="186" t="s">
        <v>117</v>
      </c>
      <c r="J116" s="186" t="s">
        <v>118</v>
      </c>
      <c r="K116" s="186" t="s">
        <v>109</v>
      </c>
      <c r="L116" s="187" t="s">
        <v>119</v>
      </c>
      <c r="M116" s="188"/>
      <c r="N116" s="97" t="s">
        <v>1</v>
      </c>
      <c r="O116" s="98" t="s">
        <v>42</v>
      </c>
      <c r="P116" s="98" t="s">
        <v>120</v>
      </c>
      <c r="Q116" s="98" t="s">
        <v>121</v>
      </c>
      <c r="R116" s="98" t="s">
        <v>122</v>
      </c>
      <c r="S116" s="98" t="s">
        <v>123</v>
      </c>
      <c r="T116" s="98" t="s">
        <v>124</v>
      </c>
      <c r="U116" s="98" t="s">
        <v>125</v>
      </c>
      <c r="V116" s="98" t="s">
        <v>126</v>
      </c>
      <c r="W116" s="98" t="s">
        <v>127</v>
      </c>
      <c r="X116" s="98" t="s">
        <v>128</v>
      </c>
      <c r="Y116" s="99" t="s">
        <v>129</v>
      </c>
      <c r="Z116" s="183"/>
      <c r="AA116" s="183"/>
      <c r="AB116" s="183"/>
      <c r="AC116" s="183"/>
      <c r="AD116" s="183"/>
      <c r="AE116" s="183"/>
    </row>
    <row r="117" s="2" customFormat="1" ht="22.8" customHeight="1">
      <c r="A117" s="35"/>
      <c r="B117" s="36"/>
      <c r="C117" s="104" t="s">
        <v>130</v>
      </c>
      <c r="D117" s="37"/>
      <c r="E117" s="37"/>
      <c r="F117" s="37"/>
      <c r="G117" s="37"/>
      <c r="H117" s="37"/>
      <c r="I117" s="37"/>
      <c r="J117" s="37"/>
      <c r="K117" s="189">
        <f>BK117</f>
        <v>0</v>
      </c>
      <c r="L117" s="37"/>
      <c r="M117" s="41"/>
      <c r="N117" s="100"/>
      <c r="O117" s="190"/>
      <c r="P117" s="101"/>
      <c r="Q117" s="191">
        <f>Q118</f>
        <v>0</v>
      </c>
      <c r="R117" s="191">
        <f>R118</f>
        <v>0</v>
      </c>
      <c r="S117" s="101"/>
      <c r="T117" s="192">
        <f>T118</f>
        <v>0</v>
      </c>
      <c r="U117" s="101"/>
      <c r="V117" s="192">
        <f>V118</f>
        <v>0</v>
      </c>
      <c r="W117" s="101"/>
      <c r="X117" s="192">
        <f>X118</f>
        <v>0</v>
      </c>
      <c r="Y117" s="102"/>
      <c r="Z117" s="35"/>
      <c r="AA117" s="35"/>
      <c r="AB117" s="35"/>
      <c r="AC117" s="35"/>
      <c r="AD117" s="35"/>
      <c r="AE117" s="35"/>
      <c r="AT117" s="14" t="s">
        <v>79</v>
      </c>
      <c r="AU117" s="14" t="s">
        <v>111</v>
      </c>
      <c r="BK117" s="193">
        <f>BK118</f>
        <v>0</v>
      </c>
    </row>
    <row r="118" s="11" customFormat="1" ht="25.92" customHeight="1">
      <c r="A118" s="11"/>
      <c r="B118" s="215"/>
      <c r="C118" s="216"/>
      <c r="D118" s="217" t="s">
        <v>79</v>
      </c>
      <c r="E118" s="218" t="s">
        <v>242</v>
      </c>
      <c r="F118" s="218" t="s">
        <v>243</v>
      </c>
      <c r="G118" s="216"/>
      <c r="H118" s="216"/>
      <c r="I118" s="219"/>
      <c r="J118" s="219"/>
      <c r="K118" s="220">
        <f>BK118</f>
        <v>0</v>
      </c>
      <c r="L118" s="216"/>
      <c r="M118" s="221"/>
      <c r="N118" s="222"/>
      <c r="O118" s="223"/>
      <c r="P118" s="223"/>
      <c r="Q118" s="224">
        <f>SUM(Q119:Q128)</f>
        <v>0</v>
      </c>
      <c r="R118" s="224">
        <f>SUM(R119:R128)</f>
        <v>0</v>
      </c>
      <c r="S118" s="223"/>
      <c r="T118" s="225">
        <f>SUM(T119:T128)</f>
        <v>0</v>
      </c>
      <c r="U118" s="223"/>
      <c r="V118" s="225">
        <f>SUM(V119:V128)</f>
        <v>0</v>
      </c>
      <c r="W118" s="223"/>
      <c r="X118" s="225">
        <f>SUM(X119:X128)</f>
        <v>0</v>
      </c>
      <c r="Y118" s="226"/>
      <c r="Z118" s="11"/>
      <c r="AA118" s="11"/>
      <c r="AB118" s="11"/>
      <c r="AC118" s="11"/>
      <c r="AD118" s="11"/>
      <c r="AE118" s="11"/>
      <c r="AR118" s="227" t="s">
        <v>139</v>
      </c>
      <c r="AT118" s="228" t="s">
        <v>79</v>
      </c>
      <c r="AU118" s="228" t="s">
        <v>80</v>
      </c>
      <c r="AY118" s="227" t="s">
        <v>138</v>
      </c>
      <c r="BK118" s="229">
        <f>SUM(BK119:BK128)</f>
        <v>0</v>
      </c>
    </row>
    <row r="119" s="2" customFormat="1" ht="55.5" customHeight="1">
      <c r="A119" s="35"/>
      <c r="B119" s="36"/>
      <c r="C119" s="230" t="s">
        <v>90</v>
      </c>
      <c r="D119" s="230" t="s">
        <v>245</v>
      </c>
      <c r="E119" s="231" t="s">
        <v>525</v>
      </c>
      <c r="F119" s="232" t="s">
        <v>526</v>
      </c>
      <c r="G119" s="233" t="s">
        <v>339</v>
      </c>
      <c r="H119" s="234">
        <v>1</v>
      </c>
      <c r="I119" s="235"/>
      <c r="J119" s="235"/>
      <c r="K119" s="236">
        <f>ROUND(P119*H119,2)</f>
        <v>0</v>
      </c>
      <c r="L119" s="232" t="s">
        <v>136</v>
      </c>
      <c r="M119" s="41"/>
      <c r="N119" s="237" t="s">
        <v>1</v>
      </c>
      <c r="O119" s="204" t="s">
        <v>43</v>
      </c>
      <c r="P119" s="205">
        <f>I119+J119</f>
        <v>0</v>
      </c>
      <c r="Q119" s="205">
        <f>ROUND(I119*H119,2)</f>
        <v>0</v>
      </c>
      <c r="R119" s="205">
        <f>ROUND(J119*H119,2)</f>
        <v>0</v>
      </c>
      <c r="S119" s="88"/>
      <c r="T119" s="206">
        <f>S119*H119</f>
        <v>0</v>
      </c>
      <c r="U119" s="206">
        <v>0</v>
      </c>
      <c r="V119" s="206">
        <f>U119*H119</f>
        <v>0</v>
      </c>
      <c r="W119" s="206">
        <v>0</v>
      </c>
      <c r="X119" s="206">
        <f>W119*H119</f>
        <v>0</v>
      </c>
      <c r="Y119" s="207" t="s">
        <v>1</v>
      </c>
      <c r="Z119" s="35"/>
      <c r="AA119" s="35"/>
      <c r="AB119" s="35"/>
      <c r="AC119" s="35"/>
      <c r="AD119" s="35"/>
      <c r="AE119" s="35"/>
      <c r="AR119" s="208" t="s">
        <v>248</v>
      </c>
      <c r="AT119" s="208" t="s">
        <v>245</v>
      </c>
      <c r="AU119" s="208" t="s">
        <v>88</v>
      </c>
      <c r="AY119" s="14" t="s">
        <v>138</v>
      </c>
      <c r="BE119" s="209">
        <f>IF(O119="základní",K119,0)</f>
        <v>0</v>
      </c>
      <c r="BF119" s="209">
        <f>IF(O119="snížená",K119,0)</f>
        <v>0</v>
      </c>
      <c r="BG119" s="209">
        <f>IF(O119="zákl. přenesená",K119,0)</f>
        <v>0</v>
      </c>
      <c r="BH119" s="209">
        <f>IF(O119="sníž. přenesená",K119,0)</f>
        <v>0</v>
      </c>
      <c r="BI119" s="209">
        <f>IF(O119="nulová",K119,0)</f>
        <v>0</v>
      </c>
      <c r="BJ119" s="14" t="s">
        <v>88</v>
      </c>
      <c r="BK119" s="209">
        <f>ROUND(P119*H119,2)</f>
        <v>0</v>
      </c>
      <c r="BL119" s="14" t="s">
        <v>248</v>
      </c>
      <c r="BM119" s="208" t="s">
        <v>527</v>
      </c>
    </row>
    <row r="120" s="2" customFormat="1">
      <c r="A120" s="35"/>
      <c r="B120" s="36"/>
      <c r="C120" s="37"/>
      <c r="D120" s="210" t="s">
        <v>141</v>
      </c>
      <c r="E120" s="37"/>
      <c r="F120" s="211" t="s">
        <v>528</v>
      </c>
      <c r="G120" s="37"/>
      <c r="H120" s="37"/>
      <c r="I120" s="212"/>
      <c r="J120" s="212"/>
      <c r="K120" s="37"/>
      <c r="L120" s="37"/>
      <c r="M120" s="41"/>
      <c r="N120" s="213"/>
      <c r="O120" s="214"/>
      <c r="P120" s="88"/>
      <c r="Q120" s="88"/>
      <c r="R120" s="88"/>
      <c r="S120" s="88"/>
      <c r="T120" s="88"/>
      <c r="U120" s="88"/>
      <c r="V120" s="88"/>
      <c r="W120" s="88"/>
      <c r="X120" s="88"/>
      <c r="Y120" s="89"/>
      <c r="Z120" s="35"/>
      <c r="AA120" s="35"/>
      <c r="AB120" s="35"/>
      <c r="AC120" s="35"/>
      <c r="AD120" s="35"/>
      <c r="AE120" s="35"/>
      <c r="AT120" s="14" t="s">
        <v>141</v>
      </c>
      <c r="AU120" s="14" t="s">
        <v>88</v>
      </c>
    </row>
    <row r="121" s="2" customFormat="1" ht="49.05" customHeight="1">
      <c r="A121" s="35"/>
      <c r="B121" s="36"/>
      <c r="C121" s="230" t="s">
        <v>145</v>
      </c>
      <c r="D121" s="230" t="s">
        <v>245</v>
      </c>
      <c r="E121" s="231" t="s">
        <v>529</v>
      </c>
      <c r="F121" s="232" t="s">
        <v>530</v>
      </c>
      <c r="G121" s="233" t="s">
        <v>339</v>
      </c>
      <c r="H121" s="234">
        <v>1</v>
      </c>
      <c r="I121" s="235"/>
      <c r="J121" s="235"/>
      <c r="K121" s="236">
        <f>ROUND(P121*H121,2)</f>
        <v>0</v>
      </c>
      <c r="L121" s="232" t="s">
        <v>136</v>
      </c>
      <c r="M121" s="41"/>
      <c r="N121" s="237" t="s">
        <v>1</v>
      </c>
      <c r="O121" s="204" t="s">
        <v>43</v>
      </c>
      <c r="P121" s="205">
        <f>I121+J121</f>
        <v>0</v>
      </c>
      <c r="Q121" s="205">
        <f>ROUND(I121*H121,2)</f>
        <v>0</v>
      </c>
      <c r="R121" s="205">
        <f>ROUND(J121*H121,2)</f>
        <v>0</v>
      </c>
      <c r="S121" s="88"/>
      <c r="T121" s="206">
        <f>S121*H121</f>
        <v>0</v>
      </c>
      <c r="U121" s="206">
        <v>0</v>
      </c>
      <c r="V121" s="206">
        <f>U121*H121</f>
        <v>0</v>
      </c>
      <c r="W121" s="206">
        <v>0</v>
      </c>
      <c r="X121" s="206">
        <f>W121*H121</f>
        <v>0</v>
      </c>
      <c r="Y121" s="207" t="s">
        <v>1</v>
      </c>
      <c r="Z121" s="35"/>
      <c r="AA121" s="35"/>
      <c r="AB121" s="35"/>
      <c r="AC121" s="35"/>
      <c r="AD121" s="35"/>
      <c r="AE121" s="35"/>
      <c r="AR121" s="208" t="s">
        <v>248</v>
      </c>
      <c r="AT121" s="208" t="s">
        <v>245</v>
      </c>
      <c r="AU121" s="208" t="s">
        <v>88</v>
      </c>
      <c r="AY121" s="14" t="s">
        <v>138</v>
      </c>
      <c r="BE121" s="209">
        <f>IF(O121="základní",K121,0)</f>
        <v>0</v>
      </c>
      <c r="BF121" s="209">
        <f>IF(O121="snížená",K121,0)</f>
        <v>0</v>
      </c>
      <c r="BG121" s="209">
        <f>IF(O121="zákl. přenesená",K121,0)</f>
        <v>0</v>
      </c>
      <c r="BH121" s="209">
        <f>IF(O121="sníž. přenesená",K121,0)</f>
        <v>0</v>
      </c>
      <c r="BI121" s="209">
        <f>IF(O121="nulová",K121,0)</f>
        <v>0</v>
      </c>
      <c r="BJ121" s="14" t="s">
        <v>88</v>
      </c>
      <c r="BK121" s="209">
        <f>ROUND(P121*H121,2)</f>
        <v>0</v>
      </c>
      <c r="BL121" s="14" t="s">
        <v>248</v>
      </c>
      <c r="BM121" s="208" t="s">
        <v>531</v>
      </c>
    </row>
    <row r="122" s="2" customFormat="1">
      <c r="A122" s="35"/>
      <c r="B122" s="36"/>
      <c r="C122" s="37"/>
      <c r="D122" s="210" t="s">
        <v>141</v>
      </c>
      <c r="E122" s="37"/>
      <c r="F122" s="211" t="s">
        <v>532</v>
      </c>
      <c r="G122" s="37"/>
      <c r="H122" s="37"/>
      <c r="I122" s="212"/>
      <c r="J122" s="212"/>
      <c r="K122" s="37"/>
      <c r="L122" s="37"/>
      <c r="M122" s="41"/>
      <c r="N122" s="213"/>
      <c r="O122" s="214"/>
      <c r="P122" s="88"/>
      <c r="Q122" s="88"/>
      <c r="R122" s="88"/>
      <c r="S122" s="88"/>
      <c r="T122" s="88"/>
      <c r="U122" s="88"/>
      <c r="V122" s="88"/>
      <c r="W122" s="88"/>
      <c r="X122" s="88"/>
      <c r="Y122" s="89"/>
      <c r="Z122" s="35"/>
      <c r="AA122" s="35"/>
      <c r="AB122" s="35"/>
      <c r="AC122" s="35"/>
      <c r="AD122" s="35"/>
      <c r="AE122" s="35"/>
      <c r="AT122" s="14" t="s">
        <v>141</v>
      </c>
      <c r="AU122" s="14" t="s">
        <v>88</v>
      </c>
    </row>
    <row r="123" s="2" customFormat="1" ht="62.7" customHeight="1">
      <c r="A123" s="35"/>
      <c r="B123" s="36"/>
      <c r="C123" s="230" t="s">
        <v>139</v>
      </c>
      <c r="D123" s="230" t="s">
        <v>245</v>
      </c>
      <c r="E123" s="231" t="s">
        <v>533</v>
      </c>
      <c r="F123" s="232" t="s">
        <v>534</v>
      </c>
      <c r="G123" s="233" t="s">
        <v>339</v>
      </c>
      <c r="H123" s="234">
        <v>1</v>
      </c>
      <c r="I123" s="235"/>
      <c r="J123" s="235"/>
      <c r="K123" s="236">
        <f>ROUND(P123*H123,2)</f>
        <v>0</v>
      </c>
      <c r="L123" s="232" t="s">
        <v>136</v>
      </c>
      <c r="M123" s="41"/>
      <c r="N123" s="237" t="s">
        <v>1</v>
      </c>
      <c r="O123" s="204" t="s">
        <v>43</v>
      </c>
      <c r="P123" s="205">
        <f>I123+J123</f>
        <v>0</v>
      </c>
      <c r="Q123" s="205">
        <f>ROUND(I123*H123,2)</f>
        <v>0</v>
      </c>
      <c r="R123" s="205">
        <f>ROUND(J123*H123,2)</f>
        <v>0</v>
      </c>
      <c r="S123" s="88"/>
      <c r="T123" s="206">
        <f>S123*H123</f>
        <v>0</v>
      </c>
      <c r="U123" s="206">
        <v>0</v>
      </c>
      <c r="V123" s="206">
        <f>U123*H123</f>
        <v>0</v>
      </c>
      <c r="W123" s="206">
        <v>0</v>
      </c>
      <c r="X123" s="206">
        <f>W123*H123</f>
        <v>0</v>
      </c>
      <c r="Y123" s="207" t="s">
        <v>1</v>
      </c>
      <c r="Z123" s="35"/>
      <c r="AA123" s="35"/>
      <c r="AB123" s="35"/>
      <c r="AC123" s="35"/>
      <c r="AD123" s="35"/>
      <c r="AE123" s="35"/>
      <c r="AR123" s="208" t="s">
        <v>248</v>
      </c>
      <c r="AT123" s="208" t="s">
        <v>245</v>
      </c>
      <c r="AU123" s="208" t="s">
        <v>88</v>
      </c>
      <c r="AY123" s="14" t="s">
        <v>138</v>
      </c>
      <c r="BE123" s="209">
        <f>IF(O123="základní",K123,0)</f>
        <v>0</v>
      </c>
      <c r="BF123" s="209">
        <f>IF(O123="snížená",K123,0)</f>
        <v>0</v>
      </c>
      <c r="BG123" s="209">
        <f>IF(O123="zákl. přenesená",K123,0)</f>
        <v>0</v>
      </c>
      <c r="BH123" s="209">
        <f>IF(O123="sníž. přenesená",K123,0)</f>
        <v>0</v>
      </c>
      <c r="BI123" s="209">
        <f>IF(O123="nulová",K123,0)</f>
        <v>0</v>
      </c>
      <c r="BJ123" s="14" t="s">
        <v>88</v>
      </c>
      <c r="BK123" s="209">
        <f>ROUND(P123*H123,2)</f>
        <v>0</v>
      </c>
      <c r="BL123" s="14" t="s">
        <v>248</v>
      </c>
      <c r="BM123" s="208" t="s">
        <v>535</v>
      </c>
    </row>
    <row r="124" s="2" customFormat="1">
      <c r="A124" s="35"/>
      <c r="B124" s="36"/>
      <c r="C124" s="37"/>
      <c r="D124" s="210" t="s">
        <v>141</v>
      </c>
      <c r="E124" s="37"/>
      <c r="F124" s="211" t="s">
        <v>536</v>
      </c>
      <c r="G124" s="37"/>
      <c r="H124" s="37"/>
      <c r="I124" s="212"/>
      <c r="J124" s="212"/>
      <c r="K124" s="37"/>
      <c r="L124" s="37"/>
      <c r="M124" s="41"/>
      <c r="N124" s="213"/>
      <c r="O124" s="214"/>
      <c r="P124" s="88"/>
      <c r="Q124" s="88"/>
      <c r="R124" s="88"/>
      <c r="S124" s="88"/>
      <c r="T124" s="88"/>
      <c r="U124" s="88"/>
      <c r="V124" s="88"/>
      <c r="W124" s="88"/>
      <c r="X124" s="88"/>
      <c r="Y124" s="89"/>
      <c r="Z124" s="35"/>
      <c r="AA124" s="35"/>
      <c r="AB124" s="35"/>
      <c r="AC124" s="35"/>
      <c r="AD124" s="35"/>
      <c r="AE124" s="35"/>
      <c r="AT124" s="14" t="s">
        <v>141</v>
      </c>
      <c r="AU124" s="14" t="s">
        <v>88</v>
      </c>
    </row>
    <row r="125" s="2" customFormat="1" ht="44.25" customHeight="1">
      <c r="A125" s="35"/>
      <c r="B125" s="36"/>
      <c r="C125" s="230" t="s">
        <v>152</v>
      </c>
      <c r="D125" s="230" t="s">
        <v>245</v>
      </c>
      <c r="E125" s="231" t="s">
        <v>537</v>
      </c>
      <c r="F125" s="232" t="s">
        <v>538</v>
      </c>
      <c r="G125" s="233" t="s">
        <v>135</v>
      </c>
      <c r="H125" s="234">
        <v>1</v>
      </c>
      <c r="I125" s="235"/>
      <c r="J125" s="235"/>
      <c r="K125" s="236">
        <f>ROUND(P125*H125,2)</f>
        <v>0</v>
      </c>
      <c r="L125" s="232" t="s">
        <v>136</v>
      </c>
      <c r="M125" s="41"/>
      <c r="N125" s="237" t="s">
        <v>1</v>
      </c>
      <c r="O125" s="204" t="s">
        <v>43</v>
      </c>
      <c r="P125" s="205">
        <f>I125+J125</f>
        <v>0</v>
      </c>
      <c r="Q125" s="205">
        <f>ROUND(I125*H125,2)</f>
        <v>0</v>
      </c>
      <c r="R125" s="205">
        <f>ROUND(J125*H125,2)</f>
        <v>0</v>
      </c>
      <c r="S125" s="88"/>
      <c r="T125" s="206">
        <f>S125*H125</f>
        <v>0</v>
      </c>
      <c r="U125" s="206">
        <v>0</v>
      </c>
      <c r="V125" s="206">
        <f>U125*H125</f>
        <v>0</v>
      </c>
      <c r="W125" s="206">
        <v>0</v>
      </c>
      <c r="X125" s="206">
        <f>W125*H125</f>
        <v>0</v>
      </c>
      <c r="Y125" s="207" t="s">
        <v>1</v>
      </c>
      <c r="Z125" s="35"/>
      <c r="AA125" s="35"/>
      <c r="AB125" s="35"/>
      <c r="AC125" s="35"/>
      <c r="AD125" s="35"/>
      <c r="AE125" s="35"/>
      <c r="AR125" s="208" t="s">
        <v>248</v>
      </c>
      <c r="AT125" s="208" t="s">
        <v>245</v>
      </c>
      <c r="AU125" s="208" t="s">
        <v>88</v>
      </c>
      <c r="AY125" s="14" t="s">
        <v>138</v>
      </c>
      <c r="BE125" s="209">
        <f>IF(O125="základní",K125,0)</f>
        <v>0</v>
      </c>
      <c r="BF125" s="209">
        <f>IF(O125="snížená",K125,0)</f>
        <v>0</v>
      </c>
      <c r="BG125" s="209">
        <f>IF(O125="zákl. přenesená",K125,0)</f>
        <v>0</v>
      </c>
      <c r="BH125" s="209">
        <f>IF(O125="sníž. přenesená",K125,0)</f>
        <v>0</v>
      </c>
      <c r="BI125" s="209">
        <f>IF(O125="nulová",K125,0)</f>
        <v>0</v>
      </c>
      <c r="BJ125" s="14" t="s">
        <v>88</v>
      </c>
      <c r="BK125" s="209">
        <f>ROUND(P125*H125,2)</f>
        <v>0</v>
      </c>
      <c r="BL125" s="14" t="s">
        <v>248</v>
      </c>
      <c r="BM125" s="208" t="s">
        <v>539</v>
      </c>
    </row>
    <row r="126" s="2" customFormat="1">
      <c r="A126" s="35"/>
      <c r="B126" s="36"/>
      <c r="C126" s="37"/>
      <c r="D126" s="210" t="s">
        <v>141</v>
      </c>
      <c r="E126" s="37"/>
      <c r="F126" s="211" t="s">
        <v>540</v>
      </c>
      <c r="G126" s="37"/>
      <c r="H126" s="37"/>
      <c r="I126" s="212"/>
      <c r="J126" s="212"/>
      <c r="K126" s="37"/>
      <c r="L126" s="37"/>
      <c r="M126" s="41"/>
      <c r="N126" s="213"/>
      <c r="O126" s="214"/>
      <c r="P126" s="88"/>
      <c r="Q126" s="88"/>
      <c r="R126" s="88"/>
      <c r="S126" s="88"/>
      <c r="T126" s="88"/>
      <c r="U126" s="88"/>
      <c r="V126" s="88"/>
      <c r="W126" s="88"/>
      <c r="X126" s="88"/>
      <c r="Y126" s="89"/>
      <c r="Z126" s="35"/>
      <c r="AA126" s="35"/>
      <c r="AB126" s="35"/>
      <c r="AC126" s="35"/>
      <c r="AD126" s="35"/>
      <c r="AE126" s="35"/>
      <c r="AT126" s="14" t="s">
        <v>141</v>
      </c>
      <c r="AU126" s="14" t="s">
        <v>88</v>
      </c>
    </row>
    <row r="127" s="2" customFormat="1" ht="24.15" customHeight="1">
      <c r="A127" s="35"/>
      <c r="B127" s="36"/>
      <c r="C127" s="230" t="s">
        <v>157</v>
      </c>
      <c r="D127" s="230" t="s">
        <v>245</v>
      </c>
      <c r="E127" s="231" t="s">
        <v>541</v>
      </c>
      <c r="F127" s="232" t="s">
        <v>542</v>
      </c>
      <c r="G127" s="233" t="s">
        <v>135</v>
      </c>
      <c r="H127" s="234">
        <v>0.5</v>
      </c>
      <c r="I127" s="235"/>
      <c r="J127" s="235"/>
      <c r="K127" s="236">
        <f>ROUND(P127*H127,2)</f>
        <v>0</v>
      </c>
      <c r="L127" s="232" t="s">
        <v>136</v>
      </c>
      <c r="M127" s="41"/>
      <c r="N127" s="237" t="s">
        <v>1</v>
      </c>
      <c r="O127" s="204" t="s">
        <v>43</v>
      </c>
      <c r="P127" s="205">
        <f>I127+J127</f>
        <v>0</v>
      </c>
      <c r="Q127" s="205">
        <f>ROUND(I127*H127,2)</f>
        <v>0</v>
      </c>
      <c r="R127" s="205">
        <f>ROUND(J127*H127,2)</f>
        <v>0</v>
      </c>
      <c r="S127" s="88"/>
      <c r="T127" s="206">
        <f>S127*H127</f>
        <v>0</v>
      </c>
      <c r="U127" s="206">
        <v>0</v>
      </c>
      <c r="V127" s="206">
        <f>U127*H127</f>
        <v>0</v>
      </c>
      <c r="W127" s="206">
        <v>0</v>
      </c>
      <c r="X127" s="206">
        <f>W127*H127</f>
        <v>0</v>
      </c>
      <c r="Y127" s="207" t="s">
        <v>1</v>
      </c>
      <c r="Z127" s="35"/>
      <c r="AA127" s="35"/>
      <c r="AB127" s="35"/>
      <c r="AC127" s="35"/>
      <c r="AD127" s="35"/>
      <c r="AE127" s="35"/>
      <c r="AR127" s="208" t="s">
        <v>248</v>
      </c>
      <c r="AT127" s="208" t="s">
        <v>245</v>
      </c>
      <c r="AU127" s="208" t="s">
        <v>88</v>
      </c>
      <c r="AY127" s="14" t="s">
        <v>138</v>
      </c>
      <c r="BE127" s="209">
        <f>IF(O127="základní",K127,0)</f>
        <v>0</v>
      </c>
      <c r="BF127" s="209">
        <f>IF(O127="snížená",K127,0)</f>
        <v>0</v>
      </c>
      <c r="BG127" s="209">
        <f>IF(O127="zákl. přenesená",K127,0)</f>
        <v>0</v>
      </c>
      <c r="BH127" s="209">
        <f>IF(O127="sníž. přenesená",K127,0)</f>
        <v>0</v>
      </c>
      <c r="BI127" s="209">
        <f>IF(O127="nulová",K127,0)</f>
        <v>0</v>
      </c>
      <c r="BJ127" s="14" t="s">
        <v>88</v>
      </c>
      <c r="BK127" s="209">
        <f>ROUND(P127*H127,2)</f>
        <v>0</v>
      </c>
      <c r="BL127" s="14" t="s">
        <v>248</v>
      </c>
      <c r="BM127" s="208" t="s">
        <v>543</v>
      </c>
    </row>
    <row r="128" s="2" customFormat="1">
      <c r="A128" s="35"/>
      <c r="B128" s="36"/>
      <c r="C128" s="37"/>
      <c r="D128" s="210" t="s">
        <v>141</v>
      </c>
      <c r="E128" s="37"/>
      <c r="F128" s="211" t="s">
        <v>542</v>
      </c>
      <c r="G128" s="37"/>
      <c r="H128" s="37"/>
      <c r="I128" s="212"/>
      <c r="J128" s="212"/>
      <c r="K128" s="37"/>
      <c r="L128" s="37"/>
      <c r="M128" s="41"/>
      <c r="N128" s="238"/>
      <c r="O128" s="239"/>
      <c r="P128" s="240"/>
      <c r="Q128" s="240"/>
      <c r="R128" s="240"/>
      <c r="S128" s="240"/>
      <c r="T128" s="240"/>
      <c r="U128" s="240"/>
      <c r="V128" s="240"/>
      <c r="W128" s="240"/>
      <c r="X128" s="240"/>
      <c r="Y128" s="241"/>
      <c r="Z128" s="35"/>
      <c r="AA128" s="35"/>
      <c r="AB128" s="35"/>
      <c r="AC128" s="35"/>
      <c r="AD128" s="35"/>
      <c r="AE128" s="35"/>
      <c r="AT128" s="14" t="s">
        <v>141</v>
      </c>
      <c r="AU128" s="14" t="s">
        <v>88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41"/>
      <c r="N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lrdqKUVkdSxT+LPsz6kUsNYxBglG/SUtysW2LBjSdt5j3CFibKjpMPsuXy2bslTNWK8LWqFmFM5axwME5E+qMA==" hashValue="EA/yf2m/qRzyuWxl4yahwZSt1iuQstIBuhVOhGfg+fhQzSWkjq/2lGd8QvM6v93TXtyxoEfpJC+HUU0eEweM/g==" algorithmName="SHA-512" password="CC35"/>
  <autoFilter ref="C116:L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7"/>
      <c r="AT3" s="14" t="s">
        <v>90</v>
      </c>
    </row>
    <row r="4" s="1" customFormat="1" ht="24.96" customHeight="1">
      <c r="B4" s="17"/>
      <c r="D4" s="136" t="s">
        <v>100</v>
      </c>
      <c r="M4" s="17"/>
      <c r="N4" s="137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8" t="s">
        <v>17</v>
      </c>
      <c r="M6" s="17"/>
    </row>
    <row r="7" s="1" customFormat="1" ht="26.25" customHeight="1">
      <c r="B7" s="17"/>
      <c r="E7" s="139" t="str">
        <f>'Rekapitulace stavby'!K6</f>
        <v>Oprava provozních objektů v obvodu OŘ OVA 2023 – vzduchotechnika TNS Grygov</v>
      </c>
      <c r="F7" s="138"/>
      <c r="G7" s="138"/>
      <c r="H7" s="138"/>
      <c r="M7" s="17"/>
    </row>
    <row r="8" s="2" customFormat="1" ht="12" customHeight="1">
      <c r="A8" s="35"/>
      <c r="B8" s="41"/>
      <c r="C8" s="35"/>
      <c r="D8" s="138" t="s">
        <v>101</v>
      </c>
      <c r="E8" s="35"/>
      <c r="F8" s="35"/>
      <c r="G8" s="35"/>
      <c r="H8" s="35"/>
      <c r="I8" s="35"/>
      <c r="J8" s="35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544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19</v>
      </c>
      <c r="E11" s="35"/>
      <c r="F11" s="141" t="s">
        <v>1</v>
      </c>
      <c r="G11" s="35"/>
      <c r="H11" s="35"/>
      <c r="I11" s="138" t="s">
        <v>20</v>
      </c>
      <c r="J11" s="141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21</v>
      </c>
      <c r="E12" s="35"/>
      <c r="F12" s="141" t="s">
        <v>22</v>
      </c>
      <c r="G12" s="35"/>
      <c r="H12" s="35"/>
      <c r="I12" s="138" t="s">
        <v>23</v>
      </c>
      <c r="J12" s="142" t="str">
        <f>'Rekapitulace stavby'!AN8</f>
        <v>16. 1. 2023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25</v>
      </c>
      <c r="E14" s="35"/>
      <c r="F14" s="35"/>
      <c r="G14" s="35"/>
      <c r="H14" s="35"/>
      <c r="I14" s="138" t="s">
        <v>26</v>
      </c>
      <c r="J14" s="141" t="s">
        <v>27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">
        <v>28</v>
      </c>
      <c r="F15" s="35"/>
      <c r="G15" s="35"/>
      <c r="H15" s="35"/>
      <c r="I15" s="138" t="s">
        <v>29</v>
      </c>
      <c r="J15" s="141" t="s">
        <v>30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31</v>
      </c>
      <c r="E17" s="35"/>
      <c r="F17" s="35"/>
      <c r="G17" s="35"/>
      <c r="H17" s="35"/>
      <c r="I17" s="138" t="s">
        <v>26</v>
      </c>
      <c r="J17" s="30" t="str">
        <f>'Rekapitulace stavby'!AN13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29</v>
      </c>
      <c r="J18" s="30" t="str">
        <f>'Rekapitulace stavby'!AN14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33</v>
      </c>
      <c r="E20" s="35"/>
      <c r="F20" s="35"/>
      <c r="G20" s="35"/>
      <c r="H20" s="35"/>
      <c r="I20" s="138" t="s">
        <v>26</v>
      </c>
      <c r="J20" s="141" t="str">
        <f>IF('Rekapitulace stavby'!AN16="","",'Rekapitulace stavby'!AN16)</f>
        <v/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29</v>
      </c>
      <c r="J21" s="141" t="str">
        <f>IF('Rekapitulace stavby'!AN17="","",'Rekapitulace stavby'!AN17)</f>
        <v/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35</v>
      </c>
      <c r="E23" s="35"/>
      <c r="F23" s="35"/>
      <c r="G23" s="35"/>
      <c r="H23" s="35"/>
      <c r="I23" s="138" t="s">
        <v>26</v>
      </c>
      <c r="J23" s="141" t="s">
        <v>1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">
        <v>36</v>
      </c>
      <c r="F24" s="35"/>
      <c r="G24" s="35"/>
      <c r="H24" s="35"/>
      <c r="I24" s="138" t="s">
        <v>29</v>
      </c>
      <c r="J24" s="141" t="s">
        <v>1</v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37</v>
      </c>
      <c r="E26" s="35"/>
      <c r="F26" s="35"/>
      <c r="G26" s="35"/>
      <c r="H26" s="35"/>
      <c r="I26" s="35"/>
      <c r="J26" s="35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147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38" t="s">
        <v>103</v>
      </c>
      <c r="F30" s="35"/>
      <c r="G30" s="35"/>
      <c r="H30" s="35"/>
      <c r="I30" s="35"/>
      <c r="J30" s="35"/>
      <c r="K30" s="148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38" t="s">
        <v>104</v>
      </c>
      <c r="F31" s="35"/>
      <c r="G31" s="35"/>
      <c r="H31" s="35"/>
      <c r="I31" s="35"/>
      <c r="J31" s="35"/>
      <c r="K31" s="148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38</v>
      </c>
      <c r="E32" s="35"/>
      <c r="F32" s="35"/>
      <c r="G32" s="35"/>
      <c r="H32" s="35"/>
      <c r="I32" s="35"/>
      <c r="J32" s="35"/>
      <c r="K32" s="150">
        <f>ROUND(K117, 2)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7"/>
      <c r="E33" s="147"/>
      <c r="F33" s="147"/>
      <c r="G33" s="147"/>
      <c r="H33" s="147"/>
      <c r="I33" s="147"/>
      <c r="J33" s="147"/>
      <c r="K33" s="147"/>
      <c r="L33" s="147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40</v>
      </c>
      <c r="G34" s="35"/>
      <c r="H34" s="35"/>
      <c r="I34" s="151" t="s">
        <v>39</v>
      </c>
      <c r="J34" s="35"/>
      <c r="K34" s="151" t="s">
        <v>41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42</v>
      </c>
      <c r="E35" s="138" t="s">
        <v>43</v>
      </c>
      <c r="F35" s="148">
        <f>ROUND((SUM(BE117:BE124)),  2)</f>
        <v>0</v>
      </c>
      <c r="G35" s="35"/>
      <c r="H35" s="35"/>
      <c r="I35" s="153">
        <v>0.20999999999999999</v>
      </c>
      <c r="J35" s="35"/>
      <c r="K35" s="148">
        <f>ROUND(((SUM(BE117:BE124))*I35),  2)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44</v>
      </c>
      <c r="F36" s="148">
        <f>ROUND((SUM(BF117:BF124)),  2)</f>
        <v>0</v>
      </c>
      <c r="G36" s="35"/>
      <c r="H36" s="35"/>
      <c r="I36" s="153">
        <v>0.14999999999999999</v>
      </c>
      <c r="J36" s="35"/>
      <c r="K36" s="148">
        <f>ROUND(((SUM(BF117:BF124))*I36),  2)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45</v>
      </c>
      <c r="F37" s="148">
        <f>ROUND((SUM(BG117:BG124)),  2)</f>
        <v>0</v>
      </c>
      <c r="G37" s="35"/>
      <c r="H37" s="35"/>
      <c r="I37" s="153">
        <v>0.20999999999999999</v>
      </c>
      <c r="J37" s="35"/>
      <c r="K37" s="148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8" t="s">
        <v>46</v>
      </c>
      <c r="F38" s="148">
        <f>ROUND((SUM(BH117:BH124)),  2)</f>
        <v>0</v>
      </c>
      <c r="G38" s="35"/>
      <c r="H38" s="35"/>
      <c r="I38" s="153">
        <v>0.14999999999999999</v>
      </c>
      <c r="J38" s="35"/>
      <c r="K38" s="148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8" t="s">
        <v>47</v>
      </c>
      <c r="F39" s="148">
        <f>ROUND((SUM(BI117:BI124)),  2)</f>
        <v>0</v>
      </c>
      <c r="G39" s="35"/>
      <c r="H39" s="35"/>
      <c r="I39" s="153">
        <v>0</v>
      </c>
      <c r="J39" s="35"/>
      <c r="K39" s="148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4"/>
      <c r="D41" s="155" t="s">
        <v>48</v>
      </c>
      <c r="E41" s="156"/>
      <c r="F41" s="156"/>
      <c r="G41" s="157" t="s">
        <v>49</v>
      </c>
      <c r="H41" s="158" t="s">
        <v>50</v>
      </c>
      <c r="I41" s="156"/>
      <c r="J41" s="156"/>
      <c r="K41" s="159">
        <f>SUM(K32:K39)</f>
        <v>0</v>
      </c>
      <c r="L41" s="160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M43" s="17"/>
    </row>
    <row r="44" s="1" customFormat="1" ht="14.4" customHeight="1">
      <c r="B44" s="17"/>
      <c r="M44" s="17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162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164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167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164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2" t="str">
        <f>E7</f>
        <v>Oprava provozních objektů v obvodu OŘ OVA 2023 – vzduchotechnika TNS Grygov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VRN - -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>TNS Grygov</v>
      </c>
      <c r="G89" s="37"/>
      <c r="H89" s="37"/>
      <c r="I89" s="29" t="s">
        <v>23</v>
      </c>
      <c r="J89" s="76" t="str">
        <f>IF(J12="","",J12)</f>
        <v>16. 1. 2023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Správa železnic, státní organizace</v>
      </c>
      <c r="G91" s="37"/>
      <c r="H91" s="37"/>
      <c r="I91" s="29" t="s">
        <v>33</v>
      </c>
      <c r="J91" s="33" t="str">
        <f>E21</f>
        <v xml:space="preserve"> 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Ing. Jan Pavláček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106</v>
      </c>
      <c r="D94" s="174"/>
      <c r="E94" s="174"/>
      <c r="F94" s="174"/>
      <c r="G94" s="174"/>
      <c r="H94" s="174"/>
      <c r="I94" s="175" t="s">
        <v>107</v>
      </c>
      <c r="J94" s="175" t="s">
        <v>108</v>
      </c>
      <c r="K94" s="175" t="s">
        <v>109</v>
      </c>
      <c r="L94" s="174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110</v>
      </c>
      <c r="D96" s="37"/>
      <c r="E96" s="37"/>
      <c r="F96" s="37"/>
      <c r="G96" s="37"/>
      <c r="H96" s="37"/>
      <c r="I96" s="107">
        <f>Q117</f>
        <v>0</v>
      </c>
      <c r="J96" s="107">
        <f>R117</f>
        <v>0</v>
      </c>
      <c r="K96" s="107">
        <f>K117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111</v>
      </c>
    </row>
    <row r="97" s="9" customFormat="1" ht="24.96" customHeight="1">
      <c r="A97" s="9"/>
      <c r="B97" s="177"/>
      <c r="C97" s="178"/>
      <c r="D97" s="179" t="s">
        <v>545</v>
      </c>
      <c r="E97" s="180"/>
      <c r="F97" s="180"/>
      <c r="G97" s="180"/>
      <c r="H97" s="180"/>
      <c r="I97" s="181">
        <f>Q118</f>
        <v>0</v>
      </c>
      <c r="J97" s="181">
        <f>R118</f>
        <v>0</v>
      </c>
      <c r="K97" s="181">
        <f>K118</f>
        <v>0</v>
      </c>
      <c r="L97" s="178"/>
      <c r="M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113</v>
      </c>
      <c r="D104" s="37"/>
      <c r="E104" s="37"/>
      <c r="F104" s="37"/>
      <c r="G104" s="37"/>
      <c r="H104" s="37"/>
      <c r="I104" s="37"/>
      <c r="J104" s="37"/>
      <c r="K104" s="37"/>
      <c r="L104" s="37"/>
      <c r="M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17</v>
      </c>
      <c r="D106" s="37"/>
      <c r="E106" s="37"/>
      <c r="F106" s="37"/>
      <c r="G106" s="37"/>
      <c r="H106" s="37"/>
      <c r="I106" s="37"/>
      <c r="J106" s="37"/>
      <c r="K106" s="37"/>
      <c r="L106" s="37"/>
      <c r="M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2" t="str">
        <f>E7</f>
        <v>Oprava provozních objektů v obvodu OŘ OVA 2023 – vzduchotechnika TNS Grygov</v>
      </c>
      <c r="F107" s="29"/>
      <c r="G107" s="29"/>
      <c r="H107" s="29"/>
      <c r="I107" s="37"/>
      <c r="J107" s="37"/>
      <c r="K107" s="37"/>
      <c r="L107" s="37"/>
      <c r="M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101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VRN - -</v>
      </c>
      <c r="F109" s="37"/>
      <c r="G109" s="37"/>
      <c r="H109" s="37"/>
      <c r="I109" s="37"/>
      <c r="J109" s="37"/>
      <c r="K109" s="37"/>
      <c r="L109" s="37"/>
      <c r="M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21</v>
      </c>
      <c r="D111" s="37"/>
      <c r="E111" s="37"/>
      <c r="F111" s="24" t="str">
        <f>F12</f>
        <v>TNS Grygov</v>
      </c>
      <c r="G111" s="37"/>
      <c r="H111" s="37"/>
      <c r="I111" s="29" t="s">
        <v>23</v>
      </c>
      <c r="J111" s="76" t="str">
        <f>IF(J12="","",J12)</f>
        <v>16. 1. 2023</v>
      </c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25</v>
      </c>
      <c r="D113" s="37"/>
      <c r="E113" s="37"/>
      <c r="F113" s="24" t="str">
        <f>E15</f>
        <v>Správa železnic, státní organizace</v>
      </c>
      <c r="G113" s="37"/>
      <c r="H113" s="37"/>
      <c r="I113" s="29" t="s">
        <v>33</v>
      </c>
      <c r="J113" s="33" t="str">
        <f>E21</f>
        <v xml:space="preserve"> </v>
      </c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31</v>
      </c>
      <c r="D114" s="37"/>
      <c r="E114" s="37"/>
      <c r="F114" s="24" t="str">
        <f>IF(E18="","",E18)</f>
        <v>Vyplň údaj</v>
      </c>
      <c r="G114" s="37"/>
      <c r="H114" s="37"/>
      <c r="I114" s="29" t="s">
        <v>35</v>
      </c>
      <c r="J114" s="33" t="str">
        <f>E24</f>
        <v>Ing. Jan Pavláček</v>
      </c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3"/>
      <c r="B116" s="184"/>
      <c r="C116" s="185" t="s">
        <v>114</v>
      </c>
      <c r="D116" s="186" t="s">
        <v>63</v>
      </c>
      <c r="E116" s="186" t="s">
        <v>59</v>
      </c>
      <c r="F116" s="186" t="s">
        <v>60</v>
      </c>
      <c r="G116" s="186" t="s">
        <v>115</v>
      </c>
      <c r="H116" s="186" t="s">
        <v>116</v>
      </c>
      <c r="I116" s="186" t="s">
        <v>117</v>
      </c>
      <c r="J116" s="186" t="s">
        <v>118</v>
      </c>
      <c r="K116" s="186" t="s">
        <v>109</v>
      </c>
      <c r="L116" s="187" t="s">
        <v>119</v>
      </c>
      <c r="M116" s="188"/>
      <c r="N116" s="97" t="s">
        <v>1</v>
      </c>
      <c r="O116" s="98" t="s">
        <v>42</v>
      </c>
      <c r="P116" s="98" t="s">
        <v>120</v>
      </c>
      <c r="Q116" s="98" t="s">
        <v>121</v>
      </c>
      <c r="R116" s="98" t="s">
        <v>122</v>
      </c>
      <c r="S116" s="98" t="s">
        <v>123</v>
      </c>
      <c r="T116" s="98" t="s">
        <v>124</v>
      </c>
      <c r="U116" s="98" t="s">
        <v>125</v>
      </c>
      <c r="V116" s="98" t="s">
        <v>126</v>
      </c>
      <c r="W116" s="98" t="s">
        <v>127</v>
      </c>
      <c r="X116" s="98" t="s">
        <v>128</v>
      </c>
      <c r="Y116" s="99" t="s">
        <v>129</v>
      </c>
      <c r="Z116" s="183"/>
      <c r="AA116" s="183"/>
      <c r="AB116" s="183"/>
      <c r="AC116" s="183"/>
      <c r="AD116" s="183"/>
      <c r="AE116" s="183"/>
    </row>
    <row r="117" s="2" customFormat="1" ht="22.8" customHeight="1">
      <c r="A117" s="35"/>
      <c r="B117" s="36"/>
      <c r="C117" s="104" t="s">
        <v>130</v>
      </c>
      <c r="D117" s="37"/>
      <c r="E117" s="37"/>
      <c r="F117" s="37"/>
      <c r="G117" s="37"/>
      <c r="H117" s="37"/>
      <c r="I117" s="37"/>
      <c r="J117" s="37"/>
      <c r="K117" s="189">
        <f>BK117</f>
        <v>0</v>
      </c>
      <c r="L117" s="37"/>
      <c r="M117" s="41"/>
      <c r="N117" s="100"/>
      <c r="O117" s="190"/>
      <c r="P117" s="101"/>
      <c r="Q117" s="191">
        <f>Q118</f>
        <v>0</v>
      </c>
      <c r="R117" s="191">
        <f>R118</f>
        <v>0</v>
      </c>
      <c r="S117" s="101"/>
      <c r="T117" s="192">
        <f>T118</f>
        <v>0</v>
      </c>
      <c r="U117" s="101"/>
      <c r="V117" s="192">
        <f>V118</f>
        <v>0</v>
      </c>
      <c r="W117" s="101"/>
      <c r="X117" s="192">
        <f>X118</f>
        <v>0</v>
      </c>
      <c r="Y117" s="102"/>
      <c r="Z117" s="35"/>
      <c r="AA117" s="35"/>
      <c r="AB117" s="35"/>
      <c r="AC117" s="35"/>
      <c r="AD117" s="35"/>
      <c r="AE117" s="35"/>
      <c r="AT117" s="14" t="s">
        <v>79</v>
      </c>
      <c r="AU117" s="14" t="s">
        <v>111</v>
      </c>
      <c r="BK117" s="193">
        <f>BK118</f>
        <v>0</v>
      </c>
    </row>
    <row r="118" s="11" customFormat="1" ht="25.92" customHeight="1">
      <c r="A118" s="11"/>
      <c r="B118" s="215"/>
      <c r="C118" s="216"/>
      <c r="D118" s="217" t="s">
        <v>79</v>
      </c>
      <c r="E118" s="218" t="s">
        <v>97</v>
      </c>
      <c r="F118" s="218" t="s">
        <v>546</v>
      </c>
      <c r="G118" s="216"/>
      <c r="H118" s="216"/>
      <c r="I118" s="219"/>
      <c r="J118" s="219"/>
      <c r="K118" s="220">
        <f>BK118</f>
        <v>0</v>
      </c>
      <c r="L118" s="216"/>
      <c r="M118" s="221"/>
      <c r="N118" s="222"/>
      <c r="O118" s="223"/>
      <c r="P118" s="223"/>
      <c r="Q118" s="224">
        <f>SUM(Q119:Q124)</f>
        <v>0</v>
      </c>
      <c r="R118" s="224">
        <f>SUM(R119:R124)</f>
        <v>0</v>
      </c>
      <c r="S118" s="223"/>
      <c r="T118" s="225">
        <f>SUM(T119:T124)</f>
        <v>0</v>
      </c>
      <c r="U118" s="223"/>
      <c r="V118" s="225">
        <f>SUM(V119:V124)</f>
        <v>0</v>
      </c>
      <c r="W118" s="223"/>
      <c r="X118" s="225">
        <f>SUM(X119:X124)</f>
        <v>0</v>
      </c>
      <c r="Y118" s="226"/>
      <c r="Z118" s="11"/>
      <c r="AA118" s="11"/>
      <c r="AB118" s="11"/>
      <c r="AC118" s="11"/>
      <c r="AD118" s="11"/>
      <c r="AE118" s="11"/>
      <c r="AR118" s="227" t="s">
        <v>152</v>
      </c>
      <c r="AT118" s="228" t="s">
        <v>79</v>
      </c>
      <c r="AU118" s="228" t="s">
        <v>80</v>
      </c>
      <c r="AY118" s="227" t="s">
        <v>138</v>
      </c>
      <c r="BK118" s="229">
        <f>SUM(BK119:BK124)</f>
        <v>0</v>
      </c>
    </row>
    <row r="119" s="2" customFormat="1" ht="33" customHeight="1">
      <c r="A119" s="35"/>
      <c r="B119" s="36"/>
      <c r="C119" s="230" t="s">
        <v>145</v>
      </c>
      <c r="D119" s="230" t="s">
        <v>245</v>
      </c>
      <c r="E119" s="231" t="s">
        <v>547</v>
      </c>
      <c r="F119" s="232" t="s">
        <v>548</v>
      </c>
      <c r="G119" s="233" t="s">
        <v>549</v>
      </c>
      <c r="H119" s="252"/>
      <c r="I119" s="235"/>
      <c r="J119" s="235"/>
      <c r="K119" s="236">
        <f>ROUND(P119*H119,2)</f>
        <v>0</v>
      </c>
      <c r="L119" s="232" t="s">
        <v>136</v>
      </c>
      <c r="M119" s="41"/>
      <c r="N119" s="237" t="s">
        <v>1</v>
      </c>
      <c r="O119" s="204" t="s">
        <v>43</v>
      </c>
      <c r="P119" s="205">
        <f>I119+J119</f>
        <v>0</v>
      </c>
      <c r="Q119" s="205">
        <f>ROUND(I119*H119,2)</f>
        <v>0</v>
      </c>
      <c r="R119" s="205">
        <f>ROUND(J119*H119,2)</f>
        <v>0</v>
      </c>
      <c r="S119" s="88"/>
      <c r="T119" s="206">
        <f>S119*H119</f>
        <v>0</v>
      </c>
      <c r="U119" s="206">
        <v>0</v>
      </c>
      <c r="V119" s="206">
        <f>U119*H119</f>
        <v>0</v>
      </c>
      <c r="W119" s="206">
        <v>0</v>
      </c>
      <c r="X119" s="206">
        <f>W119*H119</f>
        <v>0</v>
      </c>
      <c r="Y119" s="207" t="s">
        <v>1</v>
      </c>
      <c r="Z119" s="35"/>
      <c r="AA119" s="35"/>
      <c r="AB119" s="35"/>
      <c r="AC119" s="35"/>
      <c r="AD119" s="35"/>
      <c r="AE119" s="35"/>
      <c r="AR119" s="208" t="s">
        <v>139</v>
      </c>
      <c r="AT119" s="208" t="s">
        <v>245</v>
      </c>
      <c r="AU119" s="208" t="s">
        <v>88</v>
      </c>
      <c r="AY119" s="14" t="s">
        <v>138</v>
      </c>
      <c r="BE119" s="209">
        <f>IF(O119="základní",K119,0)</f>
        <v>0</v>
      </c>
      <c r="BF119" s="209">
        <f>IF(O119="snížená",K119,0)</f>
        <v>0</v>
      </c>
      <c r="BG119" s="209">
        <f>IF(O119="zákl. přenesená",K119,0)</f>
        <v>0</v>
      </c>
      <c r="BH119" s="209">
        <f>IF(O119="sníž. přenesená",K119,0)</f>
        <v>0</v>
      </c>
      <c r="BI119" s="209">
        <f>IF(O119="nulová",K119,0)</f>
        <v>0</v>
      </c>
      <c r="BJ119" s="14" t="s">
        <v>88</v>
      </c>
      <c r="BK119" s="209">
        <f>ROUND(P119*H119,2)</f>
        <v>0</v>
      </c>
      <c r="BL119" s="14" t="s">
        <v>139</v>
      </c>
      <c r="BM119" s="208" t="s">
        <v>550</v>
      </c>
    </row>
    <row r="120" s="2" customFormat="1">
      <c r="A120" s="35"/>
      <c r="B120" s="36"/>
      <c r="C120" s="37"/>
      <c r="D120" s="210" t="s">
        <v>141</v>
      </c>
      <c r="E120" s="37"/>
      <c r="F120" s="211" t="s">
        <v>551</v>
      </c>
      <c r="G120" s="37"/>
      <c r="H120" s="37"/>
      <c r="I120" s="212"/>
      <c r="J120" s="212"/>
      <c r="K120" s="37"/>
      <c r="L120" s="37"/>
      <c r="M120" s="41"/>
      <c r="N120" s="213"/>
      <c r="O120" s="214"/>
      <c r="P120" s="88"/>
      <c r="Q120" s="88"/>
      <c r="R120" s="88"/>
      <c r="S120" s="88"/>
      <c r="T120" s="88"/>
      <c r="U120" s="88"/>
      <c r="V120" s="88"/>
      <c r="W120" s="88"/>
      <c r="X120" s="88"/>
      <c r="Y120" s="89"/>
      <c r="Z120" s="35"/>
      <c r="AA120" s="35"/>
      <c r="AB120" s="35"/>
      <c r="AC120" s="35"/>
      <c r="AD120" s="35"/>
      <c r="AE120" s="35"/>
      <c r="AT120" s="14" t="s">
        <v>141</v>
      </c>
      <c r="AU120" s="14" t="s">
        <v>88</v>
      </c>
    </row>
    <row r="121" s="2" customFormat="1">
      <c r="A121" s="35"/>
      <c r="B121" s="36"/>
      <c r="C121" s="37"/>
      <c r="D121" s="210" t="s">
        <v>552</v>
      </c>
      <c r="E121" s="37"/>
      <c r="F121" s="253" t="s">
        <v>553</v>
      </c>
      <c r="G121" s="37"/>
      <c r="H121" s="37"/>
      <c r="I121" s="212"/>
      <c r="J121" s="212"/>
      <c r="K121" s="37"/>
      <c r="L121" s="37"/>
      <c r="M121" s="41"/>
      <c r="N121" s="213"/>
      <c r="O121" s="214"/>
      <c r="P121" s="88"/>
      <c r="Q121" s="88"/>
      <c r="R121" s="88"/>
      <c r="S121" s="88"/>
      <c r="T121" s="88"/>
      <c r="U121" s="88"/>
      <c r="V121" s="88"/>
      <c r="W121" s="88"/>
      <c r="X121" s="88"/>
      <c r="Y121" s="89"/>
      <c r="Z121" s="35"/>
      <c r="AA121" s="35"/>
      <c r="AB121" s="35"/>
      <c r="AC121" s="35"/>
      <c r="AD121" s="35"/>
      <c r="AE121" s="35"/>
      <c r="AT121" s="14" t="s">
        <v>552</v>
      </c>
      <c r="AU121" s="14" t="s">
        <v>88</v>
      </c>
    </row>
    <row r="122" s="2" customFormat="1">
      <c r="A122" s="35"/>
      <c r="B122" s="36"/>
      <c r="C122" s="230" t="s">
        <v>90</v>
      </c>
      <c r="D122" s="230" t="s">
        <v>245</v>
      </c>
      <c r="E122" s="231" t="s">
        <v>554</v>
      </c>
      <c r="F122" s="232" t="s">
        <v>555</v>
      </c>
      <c r="G122" s="233" t="s">
        <v>549</v>
      </c>
      <c r="H122" s="252"/>
      <c r="I122" s="235"/>
      <c r="J122" s="235"/>
      <c r="K122" s="236">
        <f>ROUND(P122*H122,2)</f>
        <v>0</v>
      </c>
      <c r="L122" s="232" t="s">
        <v>136</v>
      </c>
      <c r="M122" s="41"/>
      <c r="N122" s="237" t="s">
        <v>1</v>
      </c>
      <c r="O122" s="204" t="s">
        <v>43</v>
      </c>
      <c r="P122" s="205">
        <f>I122+J122</f>
        <v>0</v>
      </c>
      <c r="Q122" s="205">
        <f>ROUND(I122*H122,2)</f>
        <v>0</v>
      </c>
      <c r="R122" s="205">
        <f>ROUND(J122*H122,2)</f>
        <v>0</v>
      </c>
      <c r="S122" s="88"/>
      <c r="T122" s="206">
        <f>S122*H122</f>
        <v>0</v>
      </c>
      <c r="U122" s="206">
        <v>0</v>
      </c>
      <c r="V122" s="206">
        <f>U122*H122</f>
        <v>0</v>
      </c>
      <c r="W122" s="206">
        <v>0</v>
      </c>
      <c r="X122" s="206">
        <f>W122*H122</f>
        <v>0</v>
      </c>
      <c r="Y122" s="207" t="s">
        <v>1</v>
      </c>
      <c r="Z122" s="35"/>
      <c r="AA122" s="35"/>
      <c r="AB122" s="35"/>
      <c r="AC122" s="35"/>
      <c r="AD122" s="35"/>
      <c r="AE122" s="35"/>
      <c r="AR122" s="208" t="s">
        <v>139</v>
      </c>
      <c r="AT122" s="208" t="s">
        <v>245</v>
      </c>
      <c r="AU122" s="208" t="s">
        <v>88</v>
      </c>
      <c r="AY122" s="14" t="s">
        <v>138</v>
      </c>
      <c r="BE122" s="209">
        <f>IF(O122="základní",K122,0)</f>
        <v>0</v>
      </c>
      <c r="BF122" s="209">
        <f>IF(O122="snížená",K122,0)</f>
        <v>0</v>
      </c>
      <c r="BG122" s="209">
        <f>IF(O122="zákl. přenesená",K122,0)</f>
        <v>0</v>
      </c>
      <c r="BH122" s="209">
        <f>IF(O122="sníž. přenesená",K122,0)</f>
        <v>0</v>
      </c>
      <c r="BI122" s="209">
        <f>IF(O122="nulová",K122,0)</f>
        <v>0</v>
      </c>
      <c r="BJ122" s="14" t="s">
        <v>88</v>
      </c>
      <c r="BK122" s="209">
        <f>ROUND(P122*H122,2)</f>
        <v>0</v>
      </c>
      <c r="BL122" s="14" t="s">
        <v>139</v>
      </c>
      <c r="BM122" s="208" t="s">
        <v>556</v>
      </c>
    </row>
    <row r="123" s="2" customFormat="1">
      <c r="A123" s="35"/>
      <c r="B123" s="36"/>
      <c r="C123" s="37"/>
      <c r="D123" s="210" t="s">
        <v>141</v>
      </c>
      <c r="E123" s="37"/>
      <c r="F123" s="211" t="s">
        <v>555</v>
      </c>
      <c r="G123" s="37"/>
      <c r="H123" s="37"/>
      <c r="I123" s="212"/>
      <c r="J123" s="212"/>
      <c r="K123" s="37"/>
      <c r="L123" s="37"/>
      <c r="M123" s="41"/>
      <c r="N123" s="213"/>
      <c r="O123" s="214"/>
      <c r="P123" s="88"/>
      <c r="Q123" s="88"/>
      <c r="R123" s="88"/>
      <c r="S123" s="88"/>
      <c r="T123" s="88"/>
      <c r="U123" s="88"/>
      <c r="V123" s="88"/>
      <c r="W123" s="88"/>
      <c r="X123" s="88"/>
      <c r="Y123" s="89"/>
      <c r="Z123" s="35"/>
      <c r="AA123" s="35"/>
      <c r="AB123" s="35"/>
      <c r="AC123" s="35"/>
      <c r="AD123" s="35"/>
      <c r="AE123" s="35"/>
      <c r="AT123" s="14" t="s">
        <v>141</v>
      </c>
      <c r="AU123" s="14" t="s">
        <v>88</v>
      </c>
    </row>
    <row r="124" s="2" customFormat="1">
      <c r="A124" s="35"/>
      <c r="B124" s="36"/>
      <c r="C124" s="37"/>
      <c r="D124" s="210" t="s">
        <v>552</v>
      </c>
      <c r="E124" s="37"/>
      <c r="F124" s="253" t="s">
        <v>557</v>
      </c>
      <c r="G124" s="37"/>
      <c r="H124" s="37"/>
      <c r="I124" s="212"/>
      <c r="J124" s="212"/>
      <c r="K124" s="37"/>
      <c r="L124" s="37"/>
      <c r="M124" s="41"/>
      <c r="N124" s="238"/>
      <c r="O124" s="239"/>
      <c r="P124" s="240"/>
      <c r="Q124" s="240"/>
      <c r="R124" s="240"/>
      <c r="S124" s="240"/>
      <c r="T124" s="240"/>
      <c r="U124" s="240"/>
      <c r="V124" s="240"/>
      <c r="W124" s="240"/>
      <c r="X124" s="240"/>
      <c r="Y124" s="241"/>
      <c r="Z124" s="35"/>
      <c r="AA124" s="35"/>
      <c r="AB124" s="35"/>
      <c r="AC124" s="35"/>
      <c r="AD124" s="35"/>
      <c r="AE124" s="35"/>
      <c r="AT124" s="14" t="s">
        <v>552</v>
      </c>
      <c r="AU124" s="14" t="s">
        <v>88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41"/>
      <c r="N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NiwF0LLWqDdJuyvhpvUzMp+Yus0tE/tqjxBDsymt8N39496f44iPYv7XfqPkHZFUeKoed40eQ9OyefuuX8BM4A==" hashValue="T8jCt9yZVbFxp5B82WXfMZDuVtBGB4C6yE846Gaif5KYDJqUMlCjwTA2MwE2OxHP5l8+FC2yAp/IrCNoyEK9vw==" algorithmName="SHA-512" password="CC35"/>
  <autoFilter ref="C116:L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Pavláček Jan, Ing.</dc:creator>
  <cp:lastModifiedBy>Pavláček Jan, Ing.</cp:lastModifiedBy>
  <dcterms:created xsi:type="dcterms:W3CDTF">2023-04-03T08:30:41Z</dcterms:created>
  <dcterms:modified xsi:type="dcterms:W3CDTF">2023-04-03T08:30:47Z</dcterms:modified>
</cp:coreProperties>
</file>